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6350" windowHeight="8850" firstSheet="2" activeTab="2"/>
  </bookViews>
  <sheets>
    <sheet name="TABLE A - Tupper" sheetId="1" r:id="rId1"/>
    <sheet name="TABLE B - Windsor" sheetId="2" r:id="rId2"/>
    <sheet name="TABLE C - Tisdall" sheetId="3" r:id="rId3"/>
    <sheet name="TABLE D - Van Horne" sheetId="4" r:id="rId4"/>
    <sheet name="Killarney" sheetId="5" state="hidden" r:id="rId5"/>
    <sheet name="TABLE E - 16th" sheetId="6" r:id="rId6"/>
    <sheet name="TABLE F - Penticton" sheetId="7" r:id="rId7"/>
    <sheet name="TABLE G - Ross" sheetId="8" r:id="rId8"/>
    <sheet name="TABLE H - Overall" sheetId="9" r:id="rId9"/>
    <sheet name="TABLE I - Labour Rates" sheetId="10" r:id="rId10"/>
  </sheets>
  <definedNames>
    <definedName name="_xlnm.Print_Area" localSheetId="0">'TABLE A - Tupper'!$A$3:$F$33</definedName>
    <definedName name="_xlnm.Print_Area" localSheetId="1">'TABLE B - Windsor'!$A$4:$G$22</definedName>
    <definedName name="_xlnm.Print_Area" localSheetId="2">'TABLE C - Tisdall'!$A$4:$F$22</definedName>
    <definedName name="_xlnm.Print_Area" localSheetId="3">'TABLE D - Van Horne'!#REF!</definedName>
    <definedName name="_xlnm.Print_Area" localSheetId="5">'TABLE E - 16th'!$A$3:$G$19</definedName>
    <definedName name="_xlnm.Print_Area" localSheetId="6">'TABLE F - Penticton'!$A$4:$G$22</definedName>
    <definedName name="_xlnm.Print_Area" localSheetId="7">'TABLE G - Ross'!$A$2:$G$29</definedName>
    <definedName name="_xlnm.Print_Area" localSheetId="8">'TABLE H - Overall'!$A$1:$F$25</definedName>
  </definedNames>
  <calcPr fullCalcOnLoad="1"/>
</workbook>
</file>

<file path=xl/sharedStrings.xml><?xml version="1.0" encoding="utf-8"?>
<sst xmlns="http://schemas.openxmlformats.org/spreadsheetml/2006/main" count="689" uniqueCount="266">
  <si>
    <t>Site Info</t>
  </si>
  <si>
    <t>Utilities</t>
  </si>
  <si>
    <t>Hydrant</t>
  </si>
  <si>
    <t>Gas</t>
  </si>
  <si>
    <t>Electrical</t>
  </si>
  <si>
    <t>Soils</t>
  </si>
  <si>
    <t>Geotechnical Reports</t>
  </si>
  <si>
    <t>Infiltration Rate</t>
  </si>
  <si>
    <t xml:space="preserve">Contamination </t>
  </si>
  <si>
    <t>Peat</t>
  </si>
  <si>
    <t xml:space="preserve">PSA Soil Test </t>
  </si>
  <si>
    <t xml:space="preserve">Weeds or Invasives </t>
  </si>
  <si>
    <t>Structures</t>
  </si>
  <si>
    <t>Street</t>
  </si>
  <si>
    <t>Curbing</t>
  </si>
  <si>
    <t>Inlet(s)</t>
  </si>
  <si>
    <t>Outlet(s)</t>
  </si>
  <si>
    <t>Riprap</t>
  </si>
  <si>
    <t>Vegetation</t>
  </si>
  <si>
    <t>Plant health and % cover</t>
  </si>
  <si>
    <t>Removal</t>
  </si>
  <si>
    <t xml:space="preserve">Replacement </t>
  </si>
  <si>
    <t>Premliminaries</t>
  </si>
  <si>
    <t>Geotechnical studies - infiltration test - consultant</t>
  </si>
  <si>
    <t>Geotechnical studies - infiltration test - internal</t>
  </si>
  <si>
    <t>Traffic Control</t>
  </si>
  <si>
    <t>Passive traffic control - road signs</t>
  </si>
  <si>
    <t>Active traffic control - traffic &amp; safety operators</t>
  </si>
  <si>
    <t>Tree Protection and Erosion Sediment Control</t>
  </si>
  <si>
    <t>Sand bags</t>
  </si>
  <si>
    <t xml:space="preserve">Site Clearance </t>
  </si>
  <si>
    <t>Clear and grub</t>
  </si>
  <si>
    <t>Earthworks</t>
  </si>
  <si>
    <t>General excavation (heavy equipment)</t>
  </si>
  <si>
    <t>Soil amelioration - shrub planting areas (non-rain garden)</t>
  </si>
  <si>
    <t xml:space="preserve">Soil amelioration - rain garden areas </t>
  </si>
  <si>
    <t>Drainage and GI</t>
  </si>
  <si>
    <t>Clear existing drainage structure (vactruck)</t>
  </si>
  <si>
    <t xml:space="preserve">Engineered bioretention soil </t>
  </si>
  <si>
    <t>Compost soil amendment</t>
  </si>
  <si>
    <t>Concrete and Metal Work</t>
  </si>
  <si>
    <t>Reinforced concrete (sediment pads, weirs, etc)</t>
  </si>
  <si>
    <t>Misc. concrete form work</t>
  </si>
  <si>
    <t>Unit</t>
  </si>
  <si>
    <t>Rate</t>
  </si>
  <si>
    <t>Quantity</t>
  </si>
  <si>
    <t>Sub-total</t>
  </si>
  <si>
    <t>ea</t>
  </si>
  <si>
    <t>m2</t>
  </si>
  <si>
    <t>m3</t>
  </si>
  <si>
    <t>Landscaping</t>
  </si>
  <si>
    <t>River rock (100-400mm dia)</t>
  </si>
  <si>
    <t>Shredded bark mulch (50-75mm depth)</t>
  </si>
  <si>
    <t xml:space="preserve">2 year establisment tasks </t>
  </si>
  <si>
    <t>2 year establishment irrigation</t>
  </si>
  <si>
    <t>Street Furniture</t>
  </si>
  <si>
    <t>Educational Signage</t>
  </si>
  <si>
    <t>Overhead</t>
  </si>
  <si>
    <t>Contingency</t>
  </si>
  <si>
    <t>Total</t>
  </si>
  <si>
    <t>Catch basin collar</t>
  </si>
  <si>
    <t>Rain guardian inlet, 'Turret'</t>
  </si>
  <si>
    <t>Rain guardian inlet, 'Bunker'</t>
  </si>
  <si>
    <t>Soil testing - PSAI</t>
  </si>
  <si>
    <t>Task</t>
  </si>
  <si>
    <t>Pre-fab concrete sediment pad</t>
  </si>
  <si>
    <t xml:space="preserve">Hydrovac around existing trees </t>
  </si>
  <si>
    <t>Plant material</t>
  </si>
  <si>
    <t>Plant installation</t>
  </si>
  <si>
    <t>LOCATION</t>
  </si>
  <si>
    <t>DRAINAGE AREA (m2)</t>
  </si>
  <si>
    <t>LOS</t>
  </si>
  <si>
    <t>B</t>
  </si>
  <si>
    <t>C</t>
  </si>
  <si>
    <t>Findings</t>
  </si>
  <si>
    <t>PRACTICE SIZE (m2)</t>
  </si>
  <si>
    <t>Attributes</t>
  </si>
  <si>
    <t>Area</t>
  </si>
  <si>
    <t>Rain garden on E 23rd @ Carolina St. (E side of Tupper greenway)</t>
  </si>
  <si>
    <t>Rain garden on E 23rd @ St. George St. (W side of Tupper greenway)</t>
  </si>
  <si>
    <t>A</t>
  </si>
  <si>
    <t xml:space="preserve">Rain garden on Killarney St @ E 45th Ave (SE Corner) </t>
  </si>
  <si>
    <t>Bioretention bulge on E 45th Ave @ Rupert St (NE Corner)</t>
  </si>
  <si>
    <t>Bioretention bulge on Tisdall St @ W 48th Ave (NW Corner)</t>
  </si>
  <si>
    <t>Total Practice Size (m2)</t>
  </si>
  <si>
    <t>Managed Impervious Area (m2)</t>
  </si>
  <si>
    <t>Grading</t>
  </si>
  <si>
    <t>Geotechnical studies - infiltration test report</t>
  </si>
  <si>
    <t>Geotechnical studies - borehole</t>
  </si>
  <si>
    <t>Geotechnical studies - borehole w/ traffic management</t>
  </si>
  <si>
    <t>Water Main</t>
  </si>
  <si>
    <t>No</t>
  </si>
  <si>
    <t>4.7m North</t>
  </si>
  <si>
    <t>&lt;0.3m West</t>
  </si>
  <si>
    <t>Kristen</t>
  </si>
  <si>
    <t>Osvaldo</t>
  </si>
  <si>
    <t>Sewer/Stormwater Main</t>
  </si>
  <si>
    <t>5m West</t>
  </si>
  <si>
    <t>9m South</t>
  </si>
  <si>
    <t>2.4m South (Metro)</t>
  </si>
  <si>
    <t>3.6m North</t>
  </si>
  <si>
    <t>Yes</t>
  </si>
  <si>
    <t>8.6m South</t>
  </si>
  <si>
    <t xml:space="preserve"> </t>
  </si>
  <si>
    <t>Bioretention bulge on E 45th Ave (NW)</t>
  </si>
  <si>
    <t>Bioretention bulge on E 45th Ave (SW)</t>
  </si>
  <si>
    <t>Bioretention bulge on E 45th Ave (NE)</t>
  </si>
  <si>
    <t>Bioretention bulge on E 45th Ave (SE)</t>
  </si>
  <si>
    <t>2.8m South (Metro)</t>
  </si>
  <si>
    <t>8.7m South</t>
  </si>
  <si>
    <t>8.3m</t>
  </si>
  <si>
    <t>8.2m</t>
  </si>
  <si>
    <t>ID</t>
  </si>
  <si>
    <t>Under</t>
  </si>
  <si>
    <t>Under/Metro @ 2.8m South</t>
  </si>
  <si>
    <t>Bioretention bulge on Windsor St. @ E. 23rd Ave (NE Side)</t>
  </si>
  <si>
    <t>Bioretention bulge on Windsor St. @ E. 22nd Ave (SE Side)</t>
  </si>
  <si>
    <t>Scenario</t>
  </si>
  <si>
    <t>A/B</t>
  </si>
  <si>
    <t>B?</t>
  </si>
  <si>
    <t>VanMap Geotech Dist. (m)</t>
  </si>
  <si>
    <t>~240 SE</t>
  </si>
  <si>
    <t>~227 SE</t>
  </si>
  <si>
    <t>~250 SE</t>
  </si>
  <si>
    <t>Peat (P) | Liquefaction (L)</t>
  </si>
  <si>
    <t>PL</t>
  </si>
  <si>
    <t>~209 S</t>
  </si>
  <si>
    <t>Soil Boring</t>
  </si>
  <si>
    <t>Inf</t>
  </si>
  <si>
    <t>This or</t>
  </si>
  <si>
    <t>This</t>
  </si>
  <si>
    <t>50-53m</t>
  </si>
  <si>
    <t>&lt;50m</t>
  </si>
  <si>
    <t>Impervious to Pervious (%)</t>
  </si>
  <si>
    <t>Manitoba St. &amp; West 16th Ave</t>
  </si>
  <si>
    <t>Bioretention bulge on East Hastings St. @ Penticton St. (W Side)</t>
  </si>
  <si>
    <t>Bioretention bulge on East Hastings St. @ Penticton St. (E Side)</t>
  </si>
  <si>
    <t>Bioretention bulge on West 59th Ave @ Ross Street</t>
  </si>
  <si>
    <t>Bioretention bulge on West 57th Ave @ Ross Street</t>
  </si>
  <si>
    <t>TUPPER- Practice 1 &amp; 2 -Task</t>
  </si>
  <si>
    <t>WINDSOR - Practice 3 &amp; 4 -Task</t>
  </si>
  <si>
    <t>W16th - Practice 11 -Task</t>
  </si>
  <si>
    <t>PENTICTON ST - Practice 12 &amp; 13 -Task</t>
  </si>
  <si>
    <t>Overall Bio-Retention Project</t>
  </si>
  <si>
    <t>Tupper - Practices 1 &amp; 2</t>
  </si>
  <si>
    <t xml:space="preserve">Windsor- Practices 3 &amp; 4 </t>
  </si>
  <si>
    <t>Overall</t>
  </si>
  <si>
    <t>Establishment</t>
  </si>
  <si>
    <t>Construction</t>
  </si>
  <si>
    <t>242 m2</t>
  </si>
  <si>
    <t>45 m2</t>
  </si>
  <si>
    <t xml:space="preserve">Tisdall- Practices 5 &amp; 6 </t>
  </si>
  <si>
    <t>30 m2</t>
  </si>
  <si>
    <t>Van Horne- Practices 7 - 10</t>
  </si>
  <si>
    <t>249 m2</t>
  </si>
  <si>
    <t>W16th - Practice 11</t>
  </si>
  <si>
    <t>12 m2</t>
  </si>
  <si>
    <t>Penticton - Practices 12 &amp; 13</t>
  </si>
  <si>
    <t>Ross - Practices 14 &amp; 15</t>
  </si>
  <si>
    <t>71 m2</t>
  </si>
  <si>
    <t>Site Clearance and Earthworks</t>
  </si>
  <si>
    <t>132 m2</t>
  </si>
  <si>
    <t>110m2</t>
  </si>
  <si>
    <t>Concrete</t>
  </si>
  <si>
    <t>Pressure Treated Edger</t>
  </si>
  <si>
    <t>#1 cont.</t>
  </si>
  <si>
    <t>#2 cont.</t>
  </si>
  <si>
    <t>Iris tenax</t>
  </si>
  <si>
    <t>#4 cont.</t>
  </si>
  <si>
    <t>Composted Mulch (80mm depth)</t>
  </si>
  <si>
    <t>30m2</t>
  </si>
  <si>
    <t>Bioretention bulge on Ontario St @ E 43rd Ave (NE corner) 39m2</t>
  </si>
  <si>
    <t>Bioretention bulge on Ontario St @ E 42nd Ave (E corner) 30m2</t>
  </si>
  <si>
    <t>Bioretention bulge on  W 42nd Ave (SW corner) @Ontario 50m2</t>
  </si>
  <si>
    <t>Bioswale on Ontario St @ W 42rd Ave (swale in front of school) 130m2</t>
  </si>
  <si>
    <t>15m2</t>
  </si>
  <si>
    <t>Liriope muscari</t>
  </si>
  <si>
    <t>12m2</t>
  </si>
  <si>
    <t>33m2</t>
  </si>
  <si>
    <t>31m2</t>
  </si>
  <si>
    <t>LS</t>
  </si>
  <si>
    <t>EA</t>
  </si>
  <si>
    <t>Excavation of existing soil to 300 depth from design grade</t>
  </si>
  <si>
    <t>lm</t>
  </si>
  <si>
    <t>Month</t>
  </si>
  <si>
    <t xml:space="preserve">Traffic Management </t>
  </si>
  <si>
    <t>Deschampsia cespitosa 'Goldtau'</t>
  </si>
  <si>
    <t>Juncas effusus</t>
  </si>
  <si>
    <t>Van Horne Practice 7-10</t>
  </si>
  <si>
    <t>Excavation of existing soil to 300mm depth from design grade</t>
  </si>
  <si>
    <t>Juncus effusus including installation</t>
  </si>
  <si>
    <t>Sporobulus heterolepis including installation</t>
  </si>
  <si>
    <t>Rudbekis fulgia v. deamii including installation</t>
  </si>
  <si>
    <t>Baptisia autralis v. minor including installation</t>
  </si>
  <si>
    <t>Composted Mulch (80mm depth) including installation</t>
  </si>
  <si>
    <t>Pressure Treated Edger including installation</t>
  </si>
  <si>
    <t>Pre-treatment pad including installation</t>
  </si>
  <si>
    <t>Silt Sock  including installation</t>
  </si>
  <si>
    <t>Biofiltration Media - see specification including installation</t>
  </si>
  <si>
    <t>Temporary Tree Protection including installation</t>
  </si>
  <si>
    <t>ESC around Catch Basin during work including installation</t>
  </si>
  <si>
    <t>Tisdall  - Practice 5&amp;6 Tasks</t>
  </si>
  <si>
    <t>ESC around Catch Basin during work  including installation</t>
  </si>
  <si>
    <t>Temporary Tree Protection  including installation</t>
  </si>
  <si>
    <t>Biofiltration Media - see specification  including installation</t>
  </si>
  <si>
    <t>Silt Sock   including installation</t>
  </si>
  <si>
    <t>Pre-treatment pad  including installation</t>
  </si>
  <si>
    <t>Cornus sericeas 'Kelseyi' Dwarf  including installation</t>
  </si>
  <si>
    <t>Juniperus chinensis 'Daubs Frosted'  including installation</t>
  </si>
  <si>
    <t>Carex flacca  including installation</t>
  </si>
  <si>
    <t>Juncus effusus  including installation</t>
  </si>
  <si>
    <t>Polystichum muntum  including installation</t>
  </si>
  <si>
    <t>Aster oblongifolius 'Raydons favorite'  including installation</t>
  </si>
  <si>
    <t>Echinacea purpure a 'Kim's Knee High'  including installation</t>
  </si>
  <si>
    <t>Juniperus conferia 'Blue Pacific'  including installation</t>
  </si>
  <si>
    <t>Composted Mulch (80mm depth)  including installation</t>
  </si>
  <si>
    <t>Pressure Treated Edger  including installation</t>
  </si>
  <si>
    <t>Silt Sock including installation</t>
  </si>
  <si>
    <t>Deschampsia cespitosia 'Goldtau'  including installation</t>
  </si>
  <si>
    <t>Carex Stipata  including installation</t>
  </si>
  <si>
    <t>Phlomis russeliana  including installation</t>
  </si>
  <si>
    <t>Liriope muscari  including installation</t>
  </si>
  <si>
    <t>Sporobolus heterolepis  including installation</t>
  </si>
  <si>
    <t>Iberis sempervirens  including installation</t>
  </si>
  <si>
    <t>Anaphalis margaritacea  including installation</t>
  </si>
  <si>
    <t>Silt Sock Including Installation</t>
  </si>
  <si>
    <t>Liriope muscari including installation</t>
  </si>
  <si>
    <t>Iris Siberica including installation</t>
  </si>
  <si>
    <t>Juncas Patens including installation</t>
  </si>
  <si>
    <t>Deschampsia  cespitosia including installation</t>
  </si>
  <si>
    <t>Carex Testacea including installation</t>
  </si>
  <si>
    <t>TABLE A - PRICING SCHEDULE - TUPPER (Reference Part B Requirements)</t>
  </si>
  <si>
    <t xml:space="preserve">Item </t>
  </si>
  <si>
    <t>Item</t>
  </si>
  <si>
    <t>GST</t>
  </si>
  <si>
    <t>TOTAL PRICE (including GST and PST)</t>
  </si>
  <si>
    <t>SUBTOTAL INCLUDING BOTH LOCATIONS (including PST, not including GST)</t>
  </si>
  <si>
    <t>Key Personnel/Team Members</t>
  </si>
  <si>
    <t>Title/Activity/Role</t>
  </si>
  <si>
    <t>Proposed Rate per Hour</t>
  </si>
  <si>
    <t>Proposed Rate Per Day</t>
  </si>
  <si>
    <t>***Proponents may expand the table to include more Team Members and their associated Activity Roles</t>
  </si>
  <si>
    <t>TABLE C - PRICING SCHEDULE - TISDALL (Reference Part B Requirements)</t>
  </si>
  <si>
    <t>TABLE B - PRICING SCHEDULE - WINDSOR (Reference Part B Requirements)</t>
  </si>
  <si>
    <t>TABLE D - PRICING SCHEDULE - VAN HORNE (Reference Part B Requirements)</t>
  </si>
  <si>
    <t>TABLE E - PRICING SCHEDULE - 16TH (Reference Part B Requirements)</t>
  </si>
  <si>
    <t>TABLE F - PRICING SCHEDULE - PENTICTON (Reference Part B Requirements)</t>
  </si>
  <si>
    <t>TABLE G - PRICING SCHEDULE - ROSS (Reference Part B Requirements)</t>
  </si>
  <si>
    <t>TABLE H - PRICING SCHEDULE - OVERALL TOTAL</t>
  </si>
  <si>
    <t>TABLE I - SCHEDULE OF LABOUR RATES</t>
  </si>
  <si>
    <t>Rain garden on  23rd @Carolina St. (E side of Tupper greenway)</t>
  </si>
  <si>
    <t>Bioretention bulge on Tisdall St @ W 48th Ave (East Bump Out)</t>
  </si>
  <si>
    <t xml:space="preserve">Provisional Items </t>
  </si>
  <si>
    <t xml:space="preserve">per visit </t>
  </si>
  <si>
    <t xml:space="preserve">Optional Establishment Maintenance - Year Three </t>
  </si>
  <si>
    <t xml:space="preserve">Optional Establishment Maintenance - Year Four </t>
  </si>
  <si>
    <t>Optional Establishment Maintenance - Year Five</t>
  </si>
  <si>
    <t>2 year establishment maintenace including 6 water visits and plant replacement- Year One</t>
  </si>
  <si>
    <t>i</t>
  </si>
  <si>
    <t>ii</t>
  </si>
  <si>
    <t>iii</t>
  </si>
  <si>
    <t>iiii</t>
  </si>
  <si>
    <t>2 year establishment maintenace including 6 water visits and plant replacement- Year Two</t>
  </si>
  <si>
    <t>2 year establishment maintenance including 6 water visits and plant replacement- Year One</t>
  </si>
  <si>
    <t>2 year establishment maintenance including 6 water visits and plant replacement- Year Two</t>
  </si>
  <si>
    <t xml:space="preserve">Watering -  supplemental to the 6 minimum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</si>
</sst>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Gotham book"/>
      <family val="0"/>
    </font>
    <font>
      <b/>
      <sz val="11"/>
      <color indexed="8"/>
      <name val="Gotham book"/>
      <family val="0"/>
    </font>
    <font>
      <b/>
      <sz val="11"/>
      <color indexed="9"/>
      <name val="Gotham book"/>
      <family val="0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otham book"/>
      <family val="0"/>
    </font>
    <font>
      <b/>
      <sz val="11"/>
      <color theme="1"/>
      <name val="Gotham book"/>
      <family val="0"/>
    </font>
    <font>
      <b/>
      <sz val="11"/>
      <color theme="0"/>
      <name val="Gotham book"/>
      <family val="0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>
        <color theme="6"/>
      </left>
      <right/>
      <top style="thin">
        <color theme="6"/>
      </top>
      <bottom/>
    </border>
    <border>
      <left/>
      <right/>
      <top style="thin">
        <color theme="6"/>
      </top>
      <bottom/>
    </border>
    <border>
      <left style="thin">
        <color theme="6"/>
      </left>
      <right/>
      <top style="thin">
        <color theme="6"/>
      </top>
      <bottom style="thin">
        <color theme="6"/>
      </bottom>
    </border>
    <border>
      <left/>
      <right/>
      <top style="thin">
        <color theme="6"/>
      </top>
      <bottom style="thin">
        <color theme="6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>
        <color theme="6"/>
      </right>
      <top style="thin">
        <color theme="6"/>
      </top>
      <bottom/>
    </border>
    <border>
      <left/>
      <right style="thin">
        <color theme="6"/>
      </right>
      <top style="thin">
        <color theme="6"/>
      </top>
      <bottom style="thin">
        <color theme="6"/>
      </bottom>
    </border>
    <border>
      <left style="medium"/>
      <right/>
      <top style="medium"/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 style="medium"/>
      <right/>
      <top style="thin">
        <color theme="0"/>
      </top>
      <bottom style="medium"/>
    </border>
    <border>
      <left style="thin">
        <color theme="6"/>
      </left>
      <right style="thin">
        <color theme="6"/>
      </right>
      <top style="medium"/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/>
      <top style="thin">
        <color theme="6"/>
      </top>
      <bottom style="thin">
        <color theme="6"/>
      </bottom>
    </border>
    <border>
      <left/>
      <right style="thin">
        <color theme="6"/>
      </right>
      <top style="thin">
        <color theme="6"/>
      </top>
      <bottom style="medium"/>
    </border>
    <border>
      <left style="thin">
        <color theme="6"/>
      </left>
      <right style="thin">
        <color theme="6"/>
      </right>
      <top style="thin">
        <color theme="6"/>
      </top>
      <bottom style="medium"/>
    </border>
    <border>
      <left style="thin">
        <color theme="6"/>
      </left>
      <right style="medium"/>
      <top style="thin">
        <color theme="6"/>
      </top>
      <bottom style="medium"/>
    </border>
    <border>
      <left style="medium"/>
      <right/>
      <top style="thin">
        <color theme="0"/>
      </top>
      <bottom/>
    </border>
    <border>
      <left style="thin">
        <color theme="6"/>
      </left>
      <right style="thin">
        <color theme="6"/>
      </right>
      <top style="thin">
        <color theme="6"/>
      </top>
      <bottom/>
    </border>
    <border>
      <left style="thin">
        <color theme="6"/>
      </left>
      <right style="medium"/>
      <top style="thin">
        <color theme="6"/>
      </top>
      <bottom/>
    </border>
    <border>
      <left/>
      <right style="thin">
        <color theme="6"/>
      </right>
      <top style="medium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</border>
    <border>
      <left style="thin">
        <color theme="6"/>
      </left>
      <right style="medium"/>
      <top style="medium">
        <color theme="6"/>
      </top>
      <bottom style="thin">
        <color theme="6"/>
      </bottom>
    </border>
    <border>
      <left style="medium"/>
      <right/>
      <top style="medium">
        <color theme="0"/>
      </top>
      <bottom style="thin">
        <color theme="0"/>
      </bottom>
    </border>
    <border>
      <left/>
      <right style="thin">
        <color theme="6"/>
      </right>
      <top style="medium"/>
      <bottom style="thin">
        <color theme="6"/>
      </bottom>
    </border>
    <border>
      <left style="thin">
        <color theme="6"/>
      </left>
      <right style="medium"/>
      <top style="medium"/>
      <bottom style="thin">
        <color theme="6"/>
      </bottom>
    </border>
    <border>
      <left style="medium"/>
      <right style="medium"/>
      <top style="medium">
        <color theme="0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>
        <color theme="0"/>
      </bottom>
    </border>
    <border>
      <left/>
      <right style="thin">
        <color theme="6"/>
      </right>
      <top/>
      <bottom style="thin">
        <color theme="6"/>
      </bottom>
    </border>
    <border>
      <left style="thin">
        <color theme="6"/>
      </left>
      <right style="medium"/>
      <top/>
      <bottom style="thin">
        <color theme="6"/>
      </bottom>
    </border>
    <border>
      <left style="thin">
        <color theme="6"/>
      </left>
      <right style="thin">
        <color theme="6"/>
      </right>
      <top/>
      <bottom style="thin">
        <color theme="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/>
      <bottom/>
    </border>
    <border>
      <left/>
      <right style="double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>
        <color theme="0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164" fontId="42" fillId="0" borderId="0" xfId="44" applyNumberFormat="1" applyFont="1" applyAlignment="1">
      <alignment/>
    </xf>
    <xf numFmtId="0" fontId="43" fillId="0" borderId="10" xfId="0" applyFont="1" applyBorder="1" applyAlignment="1">
      <alignment/>
    </xf>
    <xf numFmtId="164" fontId="42" fillId="0" borderId="10" xfId="44" applyNumberFormat="1" applyFont="1" applyBorder="1" applyAlignment="1">
      <alignment/>
    </xf>
    <xf numFmtId="9" fontId="42" fillId="0" borderId="10" xfId="59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2" fillId="0" borderId="13" xfId="0" applyFont="1" applyBorder="1" applyAlignment="1">
      <alignment/>
    </xf>
    <xf numFmtId="164" fontId="42" fillId="0" borderId="13" xfId="44" applyNumberFormat="1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3" fillId="0" borderId="0" xfId="0" applyFont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right"/>
    </xf>
    <xf numFmtId="164" fontId="42" fillId="0" borderId="21" xfId="44" applyNumberFormat="1" applyFont="1" applyBorder="1" applyAlignment="1">
      <alignment/>
    </xf>
    <xf numFmtId="164" fontId="42" fillId="0" borderId="22" xfId="44" applyNumberFormat="1" applyFont="1" applyBorder="1" applyAlignment="1">
      <alignment/>
    </xf>
    <xf numFmtId="0" fontId="42" fillId="0" borderId="23" xfId="0" applyFont="1" applyBorder="1" applyAlignment="1">
      <alignment horizontal="right"/>
    </xf>
    <xf numFmtId="0" fontId="42" fillId="0" borderId="24" xfId="0" applyFont="1" applyBorder="1" applyAlignment="1">
      <alignment horizontal="right"/>
    </xf>
    <xf numFmtId="0" fontId="44" fillId="34" borderId="25" xfId="0" applyFont="1" applyFill="1" applyBorder="1" applyAlignment="1">
      <alignment/>
    </xf>
    <xf numFmtId="0" fontId="44" fillId="34" borderId="26" xfId="0" applyFont="1" applyFill="1" applyBorder="1" applyAlignment="1">
      <alignment/>
    </xf>
    <xf numFmtId="0" fontId="44" fillId="34" borderId="27" xfId="0" applyFont="1" applyFill="1" applyBorder="1" applyAlignment="1">
      <alignment/>
    </xf>
    <xf numFmtId="0" fontId="42" fillId="0" borderId="28" xfId="0" applyFont="1" applyBorder="1" applyAlignment="1">
      <alignment wrapText="1"/>
    </xf>
    <xf numFmtId="0" fontId="42" fillId="0" borderId="24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29" xfId="0" applyFont="1" applyBorder="1" applyAlignment="1">
      <alignment horizontal="right"/>
    </xf>
    <xf numFmtId="0" fontId="42" fillId="0" borderId="30" xfId="0" applyFont="1" applyBorder="1" applyAlignment="1">
      <alignment horizontal="right"/>
    </xf>
    <xf numFmtId="0" fontId="42" fillId="0" borderId="31" xfId="0" applyFont="1" applyBorder="1" applyAlignment="1">
      <alignment horizontal="right"/>
    </xf>
    <xf numFmtId="0" fontId="42" fillId="0" borderId="32" xfId="0" applyFont="1" applyBorder="1" applyAlignment="1">
      <alignment horizontal="right"/>
    </xf>
    <xf numFmtId="0" fontId="42" fillId="0" borderId="33" xfId="0" applyFont="1" applyBorder="1" applyAlignment="1">
      <alignment horizontal="right"/>
    </xf>
    <xf numFmtId="0" fontId="44" fillId="34" borderId="34" xfId="0" applyFont="1" applyFill="1" applyBorder="1" applyAlignment="1">
      <alignment/>
    </xf>
    <xf numFmtId="0" fontId="42" fillId="0" borderId="35" xfId="0" applyFont="1" applyBorder="1" applyAlignment="1">
      <alignment horizontal="right"/>
    </xf>
    <xf numFmtId="0" fontId="42" fillId="0" borderId="36" xfId="0" applyFont="1" applyBorder="1" applyAlignment="1">
      <alignment horizontal="right"/>
    </xf>
    <xf numFmtId="0" fontId="42" fillId="0" borderId="37" xfId="0" applyFont="1" applyBorder="1" applyAlignment="1">
      <alignment horizontal="right"/>
    </xf>
    <xf numFmtId="0" fontId="42" fillId="0" borderId="38" xfId="0" applyFont="1" applyBorder="1" applyAlignment="1">
      <alignment horizontal="right"/>
    </xf>
    <xf numFmtId="0" fontId="42" fillId="0" borderId="39" xfId="0" applyFont="1" applyBorder="1" applyAlignment="1">
      <alignment horizontal="right"/>
    </xf>
    <xf numFmtId="0" fontId="44" fillId="34" borderId="40" xfId="0" applyFont="1" applyFill="1" applyBorder="1" applyAlignment="1">
      <alignment/>
    </xf>
    <xf numFmtId="0" fontId="42" fillId="35" borderId="41" xfId="0" applyFont="1" applyFill="1" applyBorder="1" applyAlignment="1">
      <alignment wrapText="1"/>
    </xf>
    <xf numFmtId="0" fontId="42" fillId="35" borderId="42" xfId="0" applyFont="1" applyFill="1" applyBorder="1" applyAlignment="1">
      <alignment wrapText="1"/>
    </xf>
    <xf numFmtId="0" fontId="44" fillId="34" borderId="43" xfId="0" applyFont="1" applyFill="1" applyBorder="1" applyAlignment="1">
      <alignment vertical="center"/>
    </xf>
    <xf numFmtId="0" fontId="44" fillId="34" borderId="44" xfId="0" applyFont="1" applyFill="1" applyBorder="1" applyAlignment="1">
      <alignment vertical="center"/>
    </xf>
    <xf numFmtId="0" fontId="44" fillId="34" borderId="45" xfId="0" applyFont="1" applyFill="1" applyBorder="1" applyAlignment="1">
      <alignment vertical="center"/>
    </xf>
    <xf numFmtId="0" fontId="44" fillId="34" borderId="46" xfId="0" applyFont="1" applyFill="1" applyBorder="1" applyAlignment="1">
      <alignment/>
    </xf>
    <xf numFmtId="0" fontId="42" fillId="0" borderId="47" xfId="0" applyFont="1" applyBorder="1" applyAlignment="1">
      <alignment horizontal="right"/>
    </xf>
    <xf numFmtId="0" fontId="42" fillId="0" borderId="48" xfId="0" applyFont="1" applyBorder="1" applyAlignment="1">
      <alignment horizontal="right"/>
    </xf>
    <xf numFmtId="165" fontId="42" fillId="0" borderId="49" xfId="59" applyNumberFormat="1" applyFont="1" applyBorder="1" applyAlignment="1">
      <alignment horizontal="right"/>
    </xf>
    <xf numFmtId="0" fontId="42" fillId="33" borderId="0" xfId="0" applyFont="1" applyFill="1" applyAlignment="1">
      <alignment/>
    </xf>
    <xf numFmtId="0" fontId="45" fillId="22" borderId="10" xfId="0" applyFont="1" applyFill="1" applyBorder="1" applyAlignment="1">
      <alignment vertical="center" wrapText="1"/>
    </xf>
    <xf numFmtId="0" fontId="46" fillId="22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36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164" fontId="45" fillId="36" borderId="10" xfId="44" applyNumberFormat="1" applyFont="1" applyFill="1" applyBorder="1" applyAlignment="1">
      <alignment/>
    </xf>
    <xf numFmtId="164" fontId="45" fillId="0" borderId="10" xfId="44" applyNumberFormat="1" applyFont="1" applyBorder="1" applyAlignment="1">
      <alignment/>
    </xf>
    <xf numFmtId="44" fontId="45" fillId="0" borderId="10" xfId="44" applyFont="1" applyBorder="1" applyAlignment="1">
      <alignment/>
    </xf>
    <xf numFmtId="0" fontId="45" fillId="0" borderId="10" xfId="0" applyFont="1" applyFill="1" applyBorder="1" applyAlignment="1">
      <alignment/>
    </xf>
    <xf numFmtId="164" fontId="45" fillId="0" borderId="10" xfId="44" applyNumberFormat="1" applyFont="1" applyFill="1" applyBorder="1" applyAlignment="1">
      <alignment/>
    </xf>
    <xf numFmtId="0" fontId="45" fillId="33" borderId="10" xfId="0" applyFont="1" applyFill="1" applyBorder="1" applyAlignment="1" applyProtection="1">
      <alignment horizontal="left" vertical="center" indent="1"/>
      <protection/>
    </xf>
    <xf numFmtId="3" fontId="45" fillId="0" borderId="10" xfId="0" applyNumberFormat="1" applyFont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horizontal="left" vertical="center" indent="1"/>
      <protection/>
    </xf>
    <xf numFmtId="2" fontId="45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6" fillId="34" borderId="10" xfId="0" applyFont="1" applyFill="1" applyBorder="1" applyAlignment="1">
      <alignment/>
    </xf>
    <xf numFmtId="44" fontId="45" fillId="0" borderId="10" xfId="44" applyNumberFormat="1" applyFont="1" applyBorder="1" applyAlignment="1">
      <alignment/>
    </xf>
    <xf numFmtId="0" fontId="45" fillId="22" borderId="10" xfId="0" applyFont="1" applyFill="1" applyBorder="1" applyAlignment="1">
      <alignment horizontal="left" vertical="center"/>
    </xf>
    <xf numFmtId="3" fontId="45" fillId="0" borderId="10" xfId="0" applyNumberFormat="1" applyFont="1" applyBorder="1" applyAlignment="1" applyProtection="1">
      <alignment horizontal="right" vertical="center"/>
      <protection/>
    </xf>
    <xf numFmtId="44" fontId="45" fillId="0" borderId="10" xfId="44" applyFont="1" applyBorder="1" applyAlignment="1" applyProtection="1">
      <alignment horizontal="left" vertical="center" indent="1"/>
      <protection locked="0"/>
    </xf>
    <xf numFmtId="0" fontId="46" fillId="34" borderId="50" xfId="0" applyFont="1" applyFill="1" applyBorder="1" applyAlignment="1">
      <alignment/>
    </xf>
    <xf numFmtId="0" fontId="46" fillId="34" borderId="51" xfId="0" applyFont="1" applyFill="1" applyBorder="1" applyAlignment="1">
      <alignment/>
    </xf>
    <xf numFmtId="0" fontId="46" fillId="34" borderId="52" xfId="0" applyFont="1" applyFill="1" applyBorder="1" applyAlignment="1">
      <alignment/>
    </xf>
    <xf numFmtId="0" fontId="45" fillId="0" borderId="53" xfId="0" applyFont="1" applyBorder="1" applyAlignment="1">
      <alignment/>
    </xf>
    <xf numFmtId="164" fontId="45" fillId="0" borderId="54" xfId="44" applyNumberFormat="1" applyFont="1" applyBorder="1" applyAlignment="1">
      <alignment/>
    </xf>
    <xf numFmtId="0" fontId="45" fillId="0" borderId="21" xfId="0" applyFont="1" applyBorder="1" applyAlignment="1" applyProtection="1">
      <alignment horizontal="left" vertical="center" indent="1"/>
      <protection/>
    </xf>
    <xf numFmtId="3" fontId="45" fillId="0" borderId="10" xfId="0" applyNumberFormat="1" applyFont="1" applyFill="1" applyBorder="1" applyAlignment="1" applyProtection="1">
      <alignment horizontal="right" vertical="center"/>
      <protection/>
    </xf>
    <xf numFmtId="0" fontId="45" fillId="0" borderId="10" xfId="0" applyFont="1" applyFill="1" applyBorder="1" applyAlignment="1" applyProtection="1">
      <alignment horizontal="left" vertical="center" indent="1"/>
      <protection/>
    </xf>
    <xf numFmtId="0" fontId="45" fillId="0" borderId="0" xfId="0" applyFont="1" applyAlignment="1">
      <alignment/>
    </xf>
    <xf numFmtId="0" fontId="45" fillId="0" borderId="55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right"/>
    </xf>
    <xf numFmtId="44" fontId="45" fillId="0" borderId="10" xfId="44" applyFont="1" applyFill="1" applyBorder="1" applyAlignment="1" applyProtection="1">
      <alignment horizontal="left" vertical="center" indent="1"/>
      <protection locked="0"/>
    </xf>
    <xf numFmtId="0" fontId="45" fillId="33" borderId="10" xfId="0" applyFont="1" applyFill="1" applyBorder="1" applyAlignment="1">
      <alignment/>
    </xf>
    <xf numFmtId="0" fontId="45" fillId="33" borderId="21" xfId="0" applyFont="1" applyFill="1" applyBorder="1" applyAlignment="1" applyProtection="1">
      <alignment horizontal="left" vertical="center" indent="1"/>
      <protection/>
    </xf>
    <xf numFmtId="3" fontId="45" fillId="33" borderId="10" xfId="0" applyNumberFormat="1" applyFont="1" applyFill="1" applyBorder="1" applyAlignment="1" applyProtection="1">
      <alignment horizontal="right" vertical="center"/>
      <protection/>
    </xf>
    <xf numFmtId="44" fontId="45" fillId="33" borderId="10" xfId="44" applyFont="1" applyFill="1" applyBorder="1" applyAlignment="1" applyProtection="1">
      <alignment horizontal="left" vertical="center" indent="1"/>
      <protection locked="0"/>
    </xf>
    <xf numFmtId="164" fontId="45" fillId="22" borderId="10" xfId="44" applyNumberFormat="1" applyFont="1" applyFill="1" applyBorder="1" applyAlignment="1">
      <alignment/>
    </xf>
    <xf numFmtId="0" fontId="47" fillId="0" borderId="53" xfId="0" applyFont="1" applyBorder="1" applyAlignment="1">
      <alignment/>
    </xf>
    <xf numFmtId="44" fontId="45" fillId="4" borderId="56" xfId="0" applyNumberFormat="1" applyFont="1" applyFill="1" applyBorder="1" applyAlignment="1">
      <alignment/>
    </xf>
    <xf numFmtId="44" fontId="45" fillId="4" borderId="57" xfId="0" applyNumberFormat="1" applyFont="1" applyFill="1" applyBorder="1" applyAlignment="1">
      <alignment/>
    </xf>
    <xf numFmtId="44" fontId="45" fillId="4" borderId="58" xfId="0" applyNumberFormat="1" applyFont="1" applyFill="1" applyBorder="1" applyAlignment="1">
      <alignment/>
    </xf>
    <xf numFmtId="0" fontId="47" fillId="4" borderId="59" xfId="0" applyFont="1" applyFill="1" applyBorder="1" applyAlignment="1">
      <alignment horizontal="center"/>
    </xf>
    <xf numFmtId="0" fontId="47" fillId="4" borderId="60" xfId="0" applyFont="1" applyFill="1" applyBorder="1" applyAlignment="1">
      <alignment horizontal="center"/>
    </xf>
    <xf numFmtId="0" fontId="47" fillId="4" borderId="61" xfId="0" applyFont="1" applyFill="1" applyBorder="1" applyAlignment="1">
      <alignment horizontal="center"/>
    </xf>
    <xf numFmtId="0" fontId="45" fillId="0" borderId="62" xfId="0" applyFont="1" applyBorder="1" applyAlignment="1">
      <alignment/>
    </xf>
    <xf numFmtId="0" fontId="45" fillId="0" borderId="63" xfId="0" applyFont="1" applyBorder="1" applyAlignment="1">
      <alignment/>
    </xf>
    <xf numFmtId="0" fontId="47" fillId="0" borderId="0" xfId="0" applyFont="1" applyAlignment="1">
      <alignment horizontal="left"/>
    </xf>
    <xf numFmtId="44" fontId="45" fillId="0" borderId="10" xfId="0" applyNumberFormat="1" applyFont="1" applyBorder="1" applyAlignment="1">
      <alignment/>
    </xf>
    <xf numFmtId="44" fontId="45" fillId="0" borderId="10" xfId="0" applyNumberFormat="1" applyFont="1" applyBorder="1" applyAlignment="1" applyProtection="1">
      <alignment horizontal="center" vertical="center"/>
      <protection/>
    </xf>
    <xf numFmtId="44" fontId="45" fillId="0" borderId="10" xfId="0" applyNumberFormat="1" applyFont="1" applyBorder="1" applyAlignment="1">
      <alignment horizontal="center"/>
    </xf>
    <xf numFmtId="44" fontId="45" fillId="33" borderId="10" xfId="0" applyNumberFormat="1" applyFont="1" applyFill="1" applyBorder="1" applyAlignment="1" applyProtection="1">
      <alignment horizontal="center" vertical="center"/>
      <protection/>
    </xf>
    <xf numFmtId="44" fontId="45" fillId="0" borderId="10" xfId="0" applyNumberFormat="1" applyFont="1" applyFill="1" applyBorder="1" applyAlignment="1" applyProtection="1">
      <alignment horizontal="center" vertical="center"/>
      <protection/>
    </xf>
    <xf numFmtId="44" fontId="45" fillId="0" borderId="11" xfId="0" applyNumberFormat="1" applyFont="1" applyBorder="1" applyAlignment="1">
      <alignment/>
    </xf>
    <xf numFmtId="44" fontId="45" fillId="0" borderId="64" xfId="0" applyNumberFormat="1" applyFont="1" applyBorder="1" applyAlignment="1">
      <alignment/>
    </xf>
    <xf numFmtId="44" fontId="45" fillId="0" borderId="54" xfId="0" applyNumberFormat="1" applyFont="1" applyBorder="1" applyAlignment="1">
      <alignment/>
    </xf>
    <xf numFmtId="44" fontId="45" fillId="0" borderId="55" xfId="0" applyNumberFormat="1" applyFont="1" applyBorder="1" applyAlignment="1">
      <alignment/>
    </xf>
    <xf numFmtId="44" fontId="45" fillId="0" borderId="65" xfId="0" applyNumberFormat="1" applyFont="1" applyBorder="1" applyAlignment="1">
      <alignment/>
    </xf>
    <xf numFmtId="0" fontId="45" fillId="22" borderId="10" xfId="0" applyFont="1" applyFill="1" applyBorder="1" applyAlignment="1">
      <alignment/>
    </xf>
    <xf numFmtId="44" fontId="45" fillId="0" borderId="54" xfId="44" applyNumberFormat="1" applyFont="1" applyBorder="1" applyAlignment="1">
      <alignment horizontal="left" vertical="center" indent="1"/>
    </xf>
    <xf numFmtId="0" fontId="45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45" fillId="22" borderId="10" xfId="0" applyFont="1" applyFill="1" applyBorder="1" applyAlignment="1">
      <alignment horizontal="left" vertical="center" wrapText="1"/>
    </xf>
    <xf numFmtId="0" fontId="47" fillId="37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 vertical="center"/>
    </xf>
    <xf numFmtId="0" fontId="45" fillId="22" borderId="10" xfId="0" applyFont="1" applyFill="1" applyBorder="1" applyAlignment="1">
      <alignment horizontal="left" wrapText="1"/>
    </xf>
    <xf numFmtId="0" fontId="45" fillId="22" borderId="10" xfId="0" applyFont="1" applyFill="1" applyBorder="1" applyAlignment="1">
      <alignment wrapText="1"/>
    </xf>
    <xf numFmtId="0" fontId="47" fillId="37" borderId="22" xfId="0" applyFont="1" applyFill="1" applyBorder="1" applyAlignment="1">
      <alignment horizontal="left"/>
    </xf>
    <xf numFmtId="0" fontId="47" fillId="37" borderId="66" xfId="0" applyFont="1" applyFill="1" applyBorder="1" applyAlignment="1">
      <alignment horizontal="left"/>
    </xf>
    <xf numFmtId="0" fontId="47" fillId="37" borderId="20" xfId="0" applyFont="1" applyFill="1" applyBorder="1" applyAlignment="1">
      <alignment horizontal="left"/>
    </xf>
    <xf numFmtId="0" fontId="45" fillId="22" borderId="67" xfId="0" applyFont="1" applyFill="1" applyBorder="1" applyAlignment="1">
      <alignment horizontal="left" wrapText="1"/>
    </xf>
    <xf numFmtId="0" fontId="45" fillId="22" borderId="68" xfId="0" applyFont="1" applyFill="1" applyBorder="1" applyAlignment="1">
      <alignment horizontal="left" wrapText="1"/>
    </xf>
    <xf numFmtId="0" fontId="45" fillId="22" borderId="69" xfId="0" applyFont="1" applyFill="1" applyBorder="1" applyAlignment="1">
      <alignment horizontal="left" wrapText="1"/>
    </xf>
    <xf numFmtId="0" fontId="45" fillId="22" borderId="70" xfId="0" applyFont="1" applyFill="1" applyBorder="1" applyAlignment="1">
      <alignment horizontal="left" wrapText="1"/>
    </xf>
    <xf numFmtId="0" fontId="45" fillId="22" borderId="71" xfId="0" applyFont="1" applyFill="1" applyBorder="1" applyAlignment="1">
      <alignment horizontal="left" wrapText="1"/>
    </xf>
    <xf numFmtId="0" fontId="46" fillId="34" borderId="72" xfId="0" applyFont="1" applyFill="1" applyBorder="1" applyAlignment="1">
      <alignment horizontal="center" vertical="center"/>
    </xf>
    <xf numFmtId="0" fontId="46" fillId="34" borderId="73" xfId="0" applyFont="1" applyFill="1" applyBorder="1" applyAlignment="1">
      <alignment horizontal="center" vertical="center"/>
    </xf>
    <xf numFmtId="0" fontId="44" fillId="34" borderId="74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0" fontId="44" fillId="34" borderId="75" xfId="0" applyFont="1" applyFill="1" applyBorder="1" applyAlignment="1">
      <alignment horizontal="center" vertical="center"/>
    </xf>
    <xf numFmtId="0" fontId="45" fillId="22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7" fillId="37" borderId="76" xfId="0" applyFont="1" applyFill="1" applyBorder="1" applyAlignment="1">
      <alignment horizontal="left"/>
    </xf>
    <xf numFmtId="0" fontId="47" fillId="4" borderId="10" xfId="0" applyFont="1" applyFill="1" applyBorder="1" applyAlignment="1">
      <alignment horizontal="right" wrapText="1"/>
    </xf>
    <xf numFmtId="0" fontId="47" fillId="4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4" name="Table135" displayName="Table135" ref="B4:F32" comment="" totalsRowShown="0">
  <autoFilter ref="B4:F32"/>
  <tableColumns count="5">
    <tableColumn id="2" name="TUPPER- Practice 1 &amp; 2 -Task"/>
    <tableColumn id="3" name="Unit"/>
    <tableColumn id="5" name="Quantity"/>
    <tableColumn id="4" name="Rate"/>
    <tableColumn id="6" name="Sub-total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44" name="Table1354045" displayName="Table1354045" ref="B4:F22" comment="" totalsRowShown="0">
  <autoFilter ref="B4:F22"/>
  <tableColumns count="5">
    <tableColumn id="2" name="WINDSOR - Practice 3 &amp; 4 -Task"/>
    <tableColumn id="3" name="Unit"/>
    <tableColumn id="4" name="Quantity"/>
    <tableColumn id="5" name="Rate"/>
    <tableColumn id="6" name="Sub-total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le1354" displayName="Table1354" ref="B6:F30" comment="" totalsRowShown="0">
  <autoFilter ref="B6:F30"/>
  <tableColumns count="5">
    <tableColumn id="2" name="Van Horne Practice 7-10"/>
    <tableColumn id="3" name="Unit"/>
    <tableColumn id="5" name="Quantity"/>
    <tableColumn id="4" name="Rate"/>
    <tableColumn id="6" name="Sub-total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39" name="Table13540" displayName="Table13540" ref="N2:R55" comment="" totalsRowShown="0">
  <autoFilter ref="N2:R55"/>
  <tableColumns count="5">
    <tableColumn id="2" name="Task"/>
    <tableColumn id="3" name="Unit"/>
    <tableColumn id="4" name="Rate"/>
    <tableColumn id="5" name="Quantity"/>
    <tableColumn id="6" name="Sub-total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42" name="Table273843" displayName="Table273843" ref="J2:L14" comment="" totalsRowShown="0">
  <autoFilter ref="J2:L14"/>
  <tableColumns count="3">
    <tableColumn id="1" name="Site Info"/>
    <tableColumn id="2" name="Attributes"/>
    <tableColumn id="3" name="Findings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4" name="Table135404535" displayName="Table135404535" ref="B3:F19" comment="" totalsRowShown="0">
  <autoFilter ref="B3:F19"/>
  <tableColumns count="5">
    <tableColumn id="2" name="W16th - Practice 11 -Task"/>
    <tableColumn id="3" name="Unit"/>
    <tableColumn id="4" name="Rate"/>
    <tableColumn id="5" name="Quantity"/>
    <tableColumn id="6" name="Sub-total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2" name="Table13540453" displayName="Table13540453" ref="B4:F27" comment="" totalsRowShown="0">
  <autoFilter ref="B4:F27"/>
  <tableColumns count="5">
    <tableColumn id="2" name="PENTICTON ST - Practice 12 &amp; 13 -Task"/>
    <tableColumn id="3" name="Unit"/>
    <tableColumn id="4" name="Quantity"/>
    <tableColumn id="5" name="Rate"/>
    <tableColumn id="6" name="Sub-total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8" name="Table135404539" displayName="Table135404539" ref="B4:F28" comment="" totalsRowShown="0">
  <autoFilter ref="B4:F28"/>
  <tableColumns count="5">
    <tableColumn id="2" name="PENTICTON ST - Practice 12 &amp; 13 -Task"/>
    <tableColumn id="3" name="Unit"/>
    <tableColumn id="4" name="Quantity"/>
    <tableColumn id="5" name="Rate"/>
    <tableColumn id="6" name="Sub-tota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table" Target="../tables/table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70" zoomScaleNormal="70" zoomScalePageLayoutView="0" workbookViewId="0" topLeftCell="A2">
      <selection activeCell="F33" sqref="F33"/>
    </sheetView>
  </sheetViews>
  <sheetFormatPr defaultColWidth="9.140625" defaultRowHeight="15"/>
  <cols>
    <col min="1" max="1" width="8.57421875" style="2" customWidth="1"/>
    <col min="2" max="2" width="62.8515625" style="2" customWidth="1"/>
    <col min="3" max="4" width="11.140625" style="2" customWidth="1"/>
    <col min="5" max="5" width="10.8515625" style="2" customWidth="1"/>
    <col min="6" max="6" width="12.7109375" style="2" customWidth="1"/>
    <col min="7" max="16384" width="9.140625" style="2" customWidth="1"/>
  </cols>
  <sheetData>
    <row r="1" spans="1:6" ht="24" customHeight="1">
      <c r="A1" s="119" t="s">
        <v>231</v>
      </c>
      <c r="B1" s="119"/>
      <c r="C1" s="119"/>
      <c r="D1" s="119"/>
      <c r="E1" s="119"/>
      <c r="F1" s="119"/>
    </row>
    <row r="2" spans="1:6" ht="55.5" customHeight="1">
      <c r="A2" s="120" t="s">
        <v>69</v>
      </c>
      <c r="B2" s="120"/>
      <c r="C2" s="118" t="s">
        <v>79</v>
      </c>
      <c r="D2" s="118"/>
      <c r="E2" s="118" t="s">
        <v>78</v>
      </c>
      <c r="F2" s="55" t="s">
        <v>161</v>
      </c>
    </row>
    <row r="3" spans="1:6" ht="46.5" customHeight="1">
      <c r="A3" s="120"/>
      <c r="B3" s="120"/>
      <c r="C3" s="118" t="s">
        <v>250</v>
      </c>
      <c r="D3" s="118"/>
      <c r="E3" s="118" t="s">
        <v>78</v>
      </c>
      <c r="F3" s="55" t="s">
        <v>162</v>
      </c>
    </row>
    <row r="4" spans="1:6" ht="15.75">
      <c r="A4" s="56" t="s">
        <v>232</v>
      </c>
      <c r="B4" s="57" t="s">
        <v>139</v>
      </c>
      <c r="C4" s="57" t="s">
        <v>43</v>
      </c>
      <c r="D4" s="57" t="s">
        <v>45</v>
      </c>
      <c r="E4" s="57" t="s">
        <v>44</v>
      </c>
      <c r="F4" s="57" t="s">
        <v>46</v>
      </c>
    </row>
    <row r="5" spans="1:6" ht="15.75">
      <c r="A5" s="58">
        <v>10</v>
      </c>
      <c r="B5" s="59" t="s">
        <v>25</v>
      </c>
      <c r="C5" s="58"/>
      <c r="D5" s="58"/>
      <c r="E5" s="60"/>
      <c r="F5" s="60"/>
    </row>
    <row r="6" spans="1:6" ht="15">
      <c r="A6" s="57">
        <v>10.1</v>
      </c>
      <c r="B6" s="57" t="s">
        <v>185</v>
      </c>
      <c r="C6" s="57" t="s">
        <v>180</v>
      </c>
      <c r="D6" s="57">
        <v>1</v>
      </c>
      <c r="E6" s="61">
        <v>0</v>
      </c>
      <c r="F6" s="62">
        <f>'TABLE A - Tupper'!$E6*'TABLE A - Tupper'!$D6</f>
        <v>0</v>
      </c>
    </row>
    <row r="7" spans="1:6" ht="15.75">
      <c r="A7" s="58">
        <v>20</v>
      </c>
      <c r="B7" s="59" t="s">
        <v>28</v>
      </c>
      <c r="C7" s="58"/>
      <c r="D7" s="58"/>
      <c r="E7" s="60"/>
      <c r="F7" s="60"/>
    </row>
    <row r="8" spans="1:6" ht="15">
      <c r="A8" s="57">
        <v>20.1</v>
      </c>
      <c r="B8" s="57" t="s">
        <v>202</v>
      </c>
      <c r="C8" s="57" t="s">
        <v>180</v>
      </c>
      <c r="D8" s="57">
        <v>1</v>
      </c>
      <c r="E8" s="61">
        <v>0</v>
      </c>
      <c r="F8" s="61">
        <f>E8*D8</f>
        <v>0</v>
      </c>
    </row>
    <row r="9" spans="1:6" ht="15">
      <c r="A9" s="57">
        <v>20.2</v>
      </c>
      <c r="B9" s="57" t="s">
        <v>203</v>
      </c>
      <c r="C9" s="57" t="s">
        <v>181</v>
      </c>
      <c r="D9" s="57">
        <v>1</v>
      </c>
      <c r="E9" s="61">
        <v>0</v>
      </c>
      <c r="F9" s="61">
        <f>E9*D9</f>
        <v>0</v>
      </c>
    </row>
    <row r="10" spans="1:6" ht="15.75">
      <c r="A10" s="58">
        <v>30</v>
      </c>
      <c r="B10" s="59" t="s">
        <v>160</v>
      </c>
      <c r="C10" s="58"/>
      <c r="D10" s="58"/>
      <c r="E10" s="60"/>
      <c r="F10" s="60"/>
    </row>
    <row r="11" spans="1:6" ht="15">
      <c r="A11" s="57">
        <v>30.1</v>
      </c>
      <c r="B11" s="57" t="s">
        <v>31</v>
      </c>
      <c r="C11" s="57" t="s">
        <v>180</v>
      </c>
      <c r="D11" s="57">
        <v>1</v>
      </c>
      <c r="E11" s="61">
        <v>0</v>
      </c>
      <c r="F11" s="61">
        <f>('TABLE A - Tupper'!$E11*'TABLE A - Tupper'!$D11)</f>
        <v>0</v>
      </c>
    </row>
    <row r="12" spans="1:6" ht="15">
      <c r="A12" s="57">
        <v>30.2</v>
      </c>
      <c r="B12" s="63" t="s">
        <v>182</v>
      </c>
      <c r="C12" s="63" t="s">
        <v>180</v>
      </c>
      <c r="D12" s="63">
        <v>1</v>
      </c>
      <c r="E12" s="64">
        <v>0</v>
      </c>
      <c r="F12" s="61">
        <f>E12*D12</f>
        <v>0</v>
      </c>
    </row>
    <row r="13" spans="1:6" ht="15.75">
      <c r="A13" s="58">
        <v>40</v>
      </c>
      <c r="B13" s="59" t="s">
        <v>36</v>
      </c>
      <c r="C13" s="58"/>
      <c r="D13" s="58"/>
      <c r="E13" s="60"/>
      <c r="F13" s="60"/>
    </row>
    <row r="14" spans="1:6" ht="15">
      <c r="A14" s="63">
        <v>40.1</v>
      </c>
      <c r="B14" s="63" t="s">
        <v>204</v>
      </c>
      <c r="C14" s="63" t="s">
        <v>180</v>
      </c>
      <c r="D14" s="63">
        <v>1</v>
      </c>
      <c r="E14" s="64">
        <v>0</v>
      </c>
      <c r="F14" s="64">
        <f>('TABLE A - Tupper'!$E14*'TABLE A - Tupper'!$D14)</f>
        <v>0</v>
      </c>
    </row>
    <row r="15" spans="1:6" ht="15">
      <c r="A15" s="63">
        <v>40.2</v>
      </c>
      <c r="B15" s="63" t="s">
        <v>205</v>
      </c>
      <c r="C15" s="63" t="s">
        <v>180</v>
      </c>
      <c r="D15" s="63">
        <v>1</v>
      </c>
      <c r="E15" s="64">
        <v>0</v>
      </c>
      <c r="F15" s="64">
        <f>('TABLE A - Tupper'!$E15*'TABLE A - Tupper'!$D15)</f>
        <v>0</v>
      </c>
    </row>
    <row r="16" spans="1:6" ht="15.75">
      <c r="A16" s="58">
        <v>50</v>
      </c>
      <c r="B16" s="59" t="s">
        <v>163</v>
      </c>
      <c r="C16" s="58"/>
      <c r="D16" s="58"/>
      <c r="E16" s="60"/>
      <c r="F16" s="60"/>
    </row>
    <row r="17" spans="1:6" ht="15">
      <c r="A17" s="57">
        <v>50.1</v>
      </c>
      <c r="B17" s="57" t="s">
        <v>206</v>
      </c>
      <c r="C17" s="57" t="s">
        <v>47</v>
      </c>
      <c r="D17" s="57">
        <v>4</v>
      </c>
      <c r="E17" s="61">
        <v>0</v>
      </c>
      <c r="F17" s="61">
        <f>('TABLE A - Tupper'!$E17*'TABLE A - Tupper'!$D17)</f>
        <v>0</v>
      </c>
    </row>
    <row r="18" spans="1:6" ht="15.75">
      <c r="A18" s="58">
        <v>60</v>
      </c>
      <c r="B18" s="59" t="s">
        <v>50</v>
      </c>
      <c r="C18" s="58"/>
      <c r="D18" s="58"/>
      <c r="E18" s="60"/>
      <c r="F18" s="60"/>
    </row>
    <row r="19" spans="1:6" ht="15">
      <c r="A19" s="57">
        <v>60.1</v>
      </c>
      <c r="B19" s="57" t="s">
        <v>207</v>
      </c>
      <c r="C19" s="65" t="s">
        <v>168</v>
      </c>
      <c r="D19" s="66">
        <v>165</v>
      </c>
      <c r="E19" s="61">
        <v>0</v>
      </c>
      <c r="F19" s="61">
        <f>('TABLE A - Tupper'!$E19*'TABLE A - Tupper'!$D19)</f>
        <v>0</v>
      </c>
    </row>
    <row r="20" spans="1:6" ht="15">
      <c r="A20" s="57">
        <v>60.2</v>
      </c>
      <c r="B20" s="57" t="s">
        <v>208</v>
      </c>
      <c r="C20" s="67" t="s">
        <v>168</v>
      </c>
      <c r="D20" s="66">
        <v>37</v>
      </c>
      <c r="E20" s="61">
        <v>0</v>
      </c>
      <c r="F20" s="61">
        <f>('TABLE A - Tupper'!$E20*'TABLE A - Tupper'!$D20)</f>
        <v>0</v>
      </c>
    </row>
    <row r="21" spans="1:6" ht="15">
      <c r="A21" s="57">
        <v>60.3</v>
      </c>
      <c r="B21" s="57" t="s">
        <v>209</v>
      </c>
      <c r="C21" s="67" t="s">
        <v>165</v>
      </c>
      <c r="D21" s="66">
        <v>341</v>
      </c>
      <c r="E21" s="61">
        <v>0</v>
      </c>
      <c r="F21" s="61">
        <f>('TABLE A - Tupper'!$E21*'TABLE A - Tupper'!$D21)</f>
        <v>0</v>
      </c>
    </row>
    <row r="22" spans="1:6" ht="15">
      <c r="A22" s="57">
        <v>60.4</v>
      </c>
      <c r="B22" s="57" t="s">
        <v>210</v>
      </c>
      <c r="C22" s="67" t="s">
        <v>165</v>
      </c>
      <c r="D22" s="66">
        <v>338</v>
      </c>
      <c r="E22" s="61">
        <v>0</v>
      </c>
      <c r="F22" s="61">
        <f>('TABLE A - Tupper'!$E22*'TABLE A - Tupper'!$D22)</f>
        <v>0</v>
      </c>
    </row>
    <row r="23" spans="1:6" ht="15">
      <c r="A23" s="57">
        <v>60.5</v>
      </c>
      <c r="B23" s="57" t="s">
        <v>211</v>
      </c>
      <c r="C23" s="67" t="s">
        <v>166</v>
      </c>
      <c r="D23" s="66">
        <v>29</v>
      </c>
      <c r="E23" s="61">
        <v>0</v>
      </c>
      <c r="F23" s="61">
        <f>('TABLE A - Tupper'!$E23*'TABLE A - Tupper'!$D23)</f>
        <v>0</v>
      </c>
    </row>
    <row r="24" spans="1:6" ht="15">
      <c r="A24" s="57">
        <v>60.6</v>
      </c>
      <c r="B24" s="57" t="s">
        <v>212</v>
      </c>
      <c r="C24" s="67" t="s">
        <v>165</v>
      </c>
      <c r="D24" s="66">
        <v>77</v>
      </c>
      <c r="E24" s="61">
        <v>0</v>
      </c>
      <c r="F24" s="61">
        <f>('TABLE A - Tupper'!$E24*'TABLE A - Tupper'!$D24)</f>
        <v>0</v>
      </c>
    </row>
    <row r="25" spans="1:6" ht="15">
      <c r="A25" s="57">
        <v>60.7</v>
      </c>
      <c r="B25" s="57" t="s">
        <v>213</v>
      </c>
      <c r="C25" s="67" t="s">
        <v>165</v>
      </c>
      <c r="D25" s="66">
        <v>47</v>
      </c>
      <c r="E25" s="61">
        <v>0</v>
      </c>
      <c r="F25" s="61">
        <f>('TABLE A - Tupper'!$E25*'TABLE A - Tupper'!$D25)</f>
        <v>0</v>
      </c>
    </row>
    <row r="26" spans="1:6" ht="15">
      <c r="A26" s="57">
        <v>60.8</v>
      </c>
      <c r="B26" s="57" t="s">
        <v>214</v>
      </c>
      <c r="C26" s="67" t="s">
        <v>165</v>
      </c>
      <c r="D26" s="66">
        <v>8</v>
      </c>
      <c r="E26" s="61">
        <v>0</v>
      </c>
      <c r="F26" s="61">
        <f>('TABLE A - Tupper'!$E26*'TABLE A - Tupper'!$D26)</f>
        <v>0</v>
      </c>
    </row>
    <row r="27" spans="1:6" ht="15">
      <c r="A27" s="57">
        <v>60.9</v>
      </c>
      <c r="B27" s="57" t="s">
        <v>215</v>
      </c>
      <c r="C27" s="57" t="s">
        <v>48</v>
      </c>
      <c r="D27" s="57">
        <v>242</v>
      </c>
      <c r="E27" s="61">
        <v>0</v>
      </c>
      <c r="F27" s="61">
        <f>('TABLE A - Tupper'!$E27*'TABLE A - Tupper'!$D27)</f>
        <v>0</v>
      </c>
    </row>
    <row r="28" spans="1:6" ht="15">
      <c r="A28" s="68">
        <v>60.1</v>
      </c>
      <c r="B28" s="57" t="s">
        <v>195</v>
      </c>
      <c r="C28" s="57" t="s">
        <v>183</v>
      </c>
      <c r="D28" s="57">
        <v>23</v>
      </c>
      <c r="E28" s="61">
        <v>0</v>
      </c>
      <c r="F28" s="61">
        <f>'TABLE A - Tupper'!$E28*'TABLE A - Tupper'!$D28</f>
        <v>0</v>
      </c>
    </row>
    <row r="29" spans="1:6" ht="15.75">
      <c r="A29" s="59">
        <v>70</v>
      </c>
      <c r="B29" s="59" t="s">
        <v>147</v>
      </c>
      <c r="C29" s="58"/>
      <c r="D29" s="58"/>
      <c r="E29" s="60"/>
      <c r="F29" s="60">
        <f>('TABLE A - Tupper'!$E29*'TABLE A - Tupper'!$D29)</f>
        <v>0</v>
      </c>
    </row>
    <row r="30" spans="1:6" ht="33.75" customHeight="1">
      <c r="A30" s="57">
        <v>70.1</v>
      </c>
      <c r="B30" s="115" t="s">
        <v>263</v>
      </c>
      <c r="C30" s="57" t="s">
        <v>184</v>
      </c>
      <c r="D30" s="57">
        <v>12</v>
      </c>
      <c r="E30" s="61">
        <v>0</v>
      </c>
      <c r="F30" s="61">
        <f>('TABLE A - Tupper'!$E30*'TABLE A - Tupper'!$D30)</f>
        <v>0</v>
      </c>
    </row>
    <row r="31" spans="1:6" ht="30">
      <c r="A31" s="57">
        <v>70.2</v>
      </c>
      <c r="B31" s="115" t="s">
        <v>264</v>
      </c>
      <c r="C31" s="57" t="s">
        <v>184</v>
      </c>
      <c r="D31" s="57">
        <v>12</v>
      </c>
      <c r="E31" s="61">
        <v>0</v>
      </c>
      <c r="F31" s="61">
        <f>('TABLE A - Tupper'!$E31*'TABLE A - Tupper'!$D31)</f>
        <v>0</v>
      </c>
    </row>
    <row r="32" spans="1:6" ht="15.75">
      <c r="A32" s="57">
        <v>80</v>
      </c>
      <c r="B32" s="69" t="s">
        <v>59</v>
      </c>
      <c r="C32" s="57"/>
      <c r="D32" s="57"/>
      <c r="E32" s="61"/>
      <c r="F32" s="61">
        <f>SUM(F5:F31)</f>
        <v>0</v>
      </c>
    </row>
    <row r="34" spans="1:6" ht="15">
      <c r="A34" s="1"/>
      <c r="B34" s="4" t="s">
        <v>252</v>
      </c>
      <c r="C34" s="1"/>
      <c r="D34" s="1"/>
      <c r="E34" s="1"/>
      <c r="F34" s="1"/>
    </row>
    <row r="35" spans="1:6" ht="15">
      <c r="A35" s="116" t="s">
        <v>258</v>
      </c>
      <c r="B35" s="1" t="s">
        <v>265</v>
      </c>
      <c r="C35" s="1" t="s">
        <v>253</v>
      </c>
      <c r="D35" s="1">
        <v>1</v>
      </c>
      <c r="E35" s="61">
        <v>0</v>
      </c>
      <c r="F35" s="79">
        <f>D35*E35</f>
        <v>0</v>
      </c>
    </row>
    <row r="36" spans="1:6" ht="15">
      <c r="A36" s="116" t="s">
        <v>259</v>
      </c>
      <c r="B36" s="1" t="s">
        <v>254</v>
      </c>
      <c r="C36" s="1" t="s">
        <v>184</v>
      </c>
      <c r="D36" s="1">
        <v>12</v>
      </c>
      <c r="E36" s="61">
        <v>0</v>
      </c>
      <c r="F36" s="79">
        <f>D36*E36</f>
        <v>0</v>
      </c>
    </row>
    <row r="37" spans="1:6" ht="15">
      <c r="A37" s="116" t="s">
        <v>260</v>
      </c>
      <c r="B37" s="1" t="s">
        <v>255</v>
      </c>
      <c r="C37" s="1" t="s">
        <v>184</v>
      </c>
      <c r="D37" s="1">
        <v>12</v>
      </c>
      <c r="E37" s="61">
        <v>0</v>
      </c>
      <c r="F37" s="79">
        <f>D37*E37</f>
        <v>0</v>
      </c>
    </row>
    <row r="38" spans="1:6" ht="15">
      <c r="A38" s="116" t="s">
        <v>261</v>
      </c>
      <c r="B38" s="1" t="s">
        <v>256</v>
      </c>
      <c r="C38" s="1" t="s">
        <v>184</v>
      </c>
      <c r="D38" s="1">
        <v>12</v>
      </c>
      <c r="E38" s="61">
        <v>0</v>
      </c>
      <c r="F38" s="79">
        <f>D38*E38</f>
        <v>0</v>
      </c>
    </row>
    <row r="39" ht="14.25">
      <c r="A39" s="117"/>
    </row>
  </sheetData>
  <sheetProtection/>
  <mergeCells count="4">
    <mergeCell ref="C2:E2"/>
    <mergeCell ref="C3:E3"/>
    <mergeCell ref="A1:F1"/>
    <mergeCell ref="A2:B3"/>
  </mergeCells>
  <printOptions/>
  <pageMargins left="0.7" right="0.7" top="0.75" bottom="0.75" header="0.3" footer="0.3"/>
  <pageSetup fitToHeight="1" fitToWidth="1" horizontalDpi="600" verticalDpi="600" orientation="portrait" scale="75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zoomScale="74" zoomScaleNormal="74" zoomScalePageLayoutView="0" workbookViewId="0" topLeftCell="A1">
      <selection activeCell="A20" sqref="A20"/>
    </sheetView>
  </sheetViews>
  <sheetFormatPr defaultColWidth="9.140625" defaultRowHeight="15"/>
  <cols>
    <col min="1" max="1" width="48.8515625" style="0" bestFit="1" customWidth="1"/>
    <col min="2" max="2" width="34.7109375" style="0" customWidth="1"/>
    <col min="3" max="3" width="25.140625" style="0" customWidth="1"/>
    <col min="4" max="4" width="26.57421875" style="0" customWidth="1"/>
  </cols>
  <sheetData>
    <row r="1" spans="1:4" ht="21" customHeight="1" thickBot="1">
      <c r="A1" s="138" t="s">
        <v>249</v>
      </c>
      <c r="B1" s="138"/>
      <c r="C1" s="138"/>
      <c r="D1" s="138"/>
    </row>
    <row r="2" spans="1:4" ht="16.5" thickBot="1">
      <c r="A2" s="97" t="s">
        <v>237</v>
      </c>
      <c r="B2" s="98" t="s">
        <v>238</v>
      </c>
      <c r="C2" s="98" t="s">
        <v>239</v>
      </c>
      <c r="D2" s="99" t="s">
        <v>240</v>
      </c>
    </row>
    <row r="3" spans="1:4" ht="15.75">
      <c r="A3" s="100"/>
      <c r="B3" s="85"/>
      <c r="C3" s="108">
        <v>0</v>
      </c>
      <c r="D3" s="109">
        <v>0</v>
      </c>
    </row>
    <row r="4" spans="1:4" ht="15.75">
      <c r="A4" s="78"/>
      <c r="B4" s="57"/>
      <c r="C4" s="103">
        <v>0</v>
      </c>
      <c r="D4" s="110">
        <v>0</v>
      </c>
    </row>
    <row r="5" spans="1:4" ht="15.75">
      <c r="A5" s="78"/>
      <c r="B5" s="57"/>
      <c r="C5" s="103">
        <v>0</v>
      </c>
      <c r="D5" s="110">
        <v>0</v>
      </c>
    </row>
    <row r="6" spans="1:4" ht="15.75">
      <c r="A6" s="78"/>
      <c r="B6" s="57"/>
      <c r="C6" s="103">
        <v>0</v>
      </c>
      <c r="D6" s="110">
        <v>0</v>
      </c>
    </row>
    <row r="7" spans="1:4" ht="15.75">
      <c r="A7" s="78"/>
      <c r="B7" s="57"/>
      <c r="C7" s="103">
        <v>0</v>
      </c>
      <c r="D7" s="110">
        <v>0</v>
      </c>
    </row>
    <row r="8" spans="1:4" ht="15.75">
      <c r="A8" s="78"/>
      <c r="B8" s="57"/>
      <c r="C8" s="103">
        <v>0</v>
      </c>
      <c r="D8" s="110">
        <v>0</v>
      </c>
    </row>
    <row r="9" spans="1:4" ht="15.75">
      <c r="A9" s="78"/>
      <c r="B9" s="57"/>
      <c r="C9" s="103">
        <v>0</v>
      </c>
      <c r="D9" s="110">
        <v>0</v>
      </c>
    </row>
    <row r="10" spans="1:4" ht="15.75">
      <c r="A10" s="78"/>
      <c r="B10" s="57"/>
      <c r="C10" s="103">
        <v>0</v>
      </c>
      <c r="D10" s="110">
        <v>0</v>
      </c>
    </row>
    <row r="11" spans="1:4" ht="15.75">
      <c r="A11" s="78"/>
      <c r="B11" s="57"/>
      <c r="C11" s="103">
        <v>0</v>
      </c>
      <c r="D11" s="110">
        <v>0</v>
      </c>
    </row>
    <row r="12" spans="1:4" ht="16.5" thickBot="1">
      <c r="A12" s="101"/>
      <c r="B12" s="84"/>
      <c r="C12" s="111">
        <v>0</v>
      </c>
      <c r="D12" s="112">
        <v>0</v>
      </c>
    </row>
    <row r="13" spans="1:4" ht="15.75">
      <c r="A13" s="102" t="s">
        <v>241</v>
      </c>
      <c r="B13" s="83"/>
      <c r="C13" s="83"/>
      <c r="D13" s="8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0" zoomScaleNormal="70" zoomScalePageLayoutView="0" workbookViewId="0" topLeftCell="A1">
      <selection activeCell="F29" sqref="F29"/>
    </sheetView>
  </sheetViews>
  <sheetFormatPr defaultColWidth="9.140625" defaultRowHeight="15"/>
  <cols>
    <col min="1" max="1" width="7.28125" style="2" customWidth="1"/>
    <col min="2" max="2" width="56.00390625" style="2" customWidth="1"/>
    <col min="3" max="3" width="9.140625" style="2" customWidth="1"/>
    <col min="4" max="4" width="12.7109375" style="2" bestFit="1" customWidth="1"/>
    <col min="5" max="5" width="10.8515625" style="2" customWidth="1"/>
    <col min="6" max="6" width="11.421875" style="2" customWidth="1"/>
    <col min="7" max="7" width="9.7109375" style="2" customWidth="1"/>
    <col min="8" max="16384" width="9.140625" style="2" customWidth="1"/>
  </cols>
  <sheetData>
    <row r="1" spans="1:6" ht="24.75" customHeight="1">
      <c r="A1" s="119" t="s">
        <v>243</v>
      </c>
      <c r="B1" s="119"/>
      <c r="C1" s="119"/>
      <c r="D1" s="119"/>
      <c r="E1" s="119"/>
      <c r="F1" s="119"/>
    </row>
    <row r="2" spans="1:6" ht="50.25" customHeight="1">
      <c r="A2" s="120" t="s">
        <v>69</v>
      </c>
      <c r="B2" s="120"/>
      <c r="C2" s="118" t="s">
        <v>115</v>
      </c>
      <c r="D2" s="118"/>
      <c r="E2" s="118"/>
      <c r="F2" s="72" t="s">
        <v>170</v>
      </c>
    </row>
    <row r="3" spans="1:6" ht="43.5" customHeight="1">
      <c r="A3" s="120"/>
      <c r="B3" s="120"/>
      <c r="C3" s="118" t="s">
        <v>116</v>
      </c>
      <c r="D3" s="118"/>
      <c r="E3" s="118"/>
      <c r="F3" s="72" t="s">
        <v>175</v>
      </c>
    </row>
    <row r="4" spans="1:6" ht="15.75">
      <c r="A4" s="56" t="s">
        <v>233</v>
      </c>
      <c r="B4" s="57" t="s">
        <v>140</v>
      </c>
      <c r="C4" s="57" t="s">
        <v>43</v>
      </c>
      <c r="D4" s="57" t="s">
        <v>45</v>
      </c>
      <c r="E4" s="57" t="s">
        <v>44</v>
      </c>
      <c r="F4" s="57" t="s">
        <v>46</v>
      </c>
    </row>
    <row r="5" spans="1:6" ht="15.75">
      <c r="A5" s="58">
        <v>10</v>
      </c>
      <c r="B5" s="59" t="s">
        <v>25</v>
      </c>
      <c r="C5" s="58"/>
      <c r="D5" s="58"/>
      <c r="E5" s="60"/>
      <c r="F5" s="60"/>
    </row>
    <row r="6" spans="1:6" ht="15">
      <c r="A6" s="57">
        <v>10.1</v>
      </c>
      <c r="B6" s="57" t="s">
        <v>185</v>
      </c>
      <c r="C6" s="57" t="s">
        <v>180</v>
      </c>
      <c r="D6" s="57">
        <v>1</v>
      </c>
      <c r="E6" s="61">
        <v>0</v>
      </c>
      <c r="F6" s="62">
        <f>'TABLE B - Windsor'!$E6*'TABLE B - Windsor'!$D6</f>
        <v>0</v>
      </c>
    </row>
    <row r="7" spans="1:6" ht="15.75">
      <c r="A7" s="58">
        <v>20</v>
      </c>
      <c r="B7" s="59" t="s">
        <v>28</v>
      </c>
      <c r="C7" s="58"/>
      <c r="D7" s="58"/>
      <c r="E7" s="60"/>
      <c r="F7" s="60"/>
    </row>
    <row r="8" spans="1:6" ht="15">
      <c r="A8" s="57">
        <v>20.1</v>
      </c>
      <c r="B8" s="57" t="s">
        <v>200</v>
      </c>
      <c r="C8" s="57" t="s">
        <v>180</v>
      </c>
      <c r="D8" s="57">
        <v>1</v>
      </c>
      <c r="E8" s="61">
        <v>0</v>
      </c>
      <c r="F8" s="61">
        <f>E8*D8</f>
        <v>0</v>
      </c>
    </row>
    <row r="9" spans="1:6" ht="15">
      <c r="A9" s="57">
        <v>20.2</v>
      </c>
      <c r="B9" s="57" t="s">
        <v>199</v>
      </c>
      <c r="C9" s="57" t="s">
        <v>181</v>
      </c>
      <c r="D9" s="57">
        <v>1</v>
      </c>
      <c r="E9" s="61">
        <v>0</v>
      </c>
      <c r="F9" s="61">
        <f>E9*D9</f>
        <v>0</v>
      </c>
    </row>
    <row r="10" spans="1:6" ht="15.75">
      <c r="A10" s="58">
        <v>30</v>
      </c>
      <c r="B10" s="59" t="s">
        <v>160</v>
      </c>
      <c r="C10" s="58"/>
      <c r="D10" s="58"/>
      <c r="E10" s="60"/>
      <c r="F10" s="60"/>
    </row>
    <row r="11" spans="1:6" ht="15">
      <c r="A11" s="57">
        <v>30.1</v>
      </c>
      <c r="B11" s="57" t="s">
        <v>31</v>
      </c>
      <c r="C11" s="57" t="s">
        <v>180</v>
      </c>
      <c r="D11" s="57">
        <v>1</v>
      </c>
      <c r="E11" s="61">
        <v>0</v>
      </c>
      <c r="F11" s="61">
        <f>('TABLE A - Tupper'!$E11*'TABLE A - Tupper'!$D11)</f>
        <v>0</v>
      </c>
    </row>
    <row r="12" spans="1:6" ht="15">
      <c r="A12" s="57">
        <v>30.2</v>
      </c>
      <c r="B12" s="63" t="s">
        <v>182</v>
      </c>
      <c r="C12" s="63" t="s">
        <v>180</v>
      </c>
      <c r="D12" s="63">
        <v>1</v>
      </c>
      <c r="E12" s="64">
        <v>0</v>
      </c>
      <c r="F12" s="61">
        <f>E12*D12</f>
        <v>0</v>
      </c>
    </row>
    <row r="13" spans="1:6" ht="15.75">
      <c r="A13" s="58">
        <v>40</v>
      </c>
      <c r="B13" s="59" t="s">
        <v>36</v>
      </c>
      <c r="C13" s="58"/>
      <c r="D13" s="58"/>
      <c r="E13" s="60"/>
      <c r="F13" s="60"/>
    </row>
    <row r="14" spans="1:6" ht="15">
      <c r="A14" s="63">
        <v>40.1</v>
      </c>
      <c r="B14" s="63" t="s">
        <v>198</v>
      </c>
      <c r="C14" s="63" t="s">
        <v>180</v>
      </c>
      <c r="D14" s="63">
        <v>1</v>
      </c>
      <c r="E14" s="64">
        <v>0</v>
      </c>
      <c r="F14" s="64">
        <f>('TABLE A - Tupper'!$E14*'TABLE A - Tupper'!$D14)</f>
        <v>0</v>
      </c>
    </row>
    <row r="15" spans="1:6" ht="15">
      <c r="A15" s="63">
        <v>40.2</v>
      </c>
      <c r="B15" s="63" t="s">
        <v>197</v>
      </c>
      <c r="C15" s="63" t="s">
        <v>180</v>
      </c>
      <c r="D15" s="63">
        <v>1</v>
      </c>
      <c r="E15" s="64">
        <v>0</v>
      </c>
      <c r="F15" s="64">
        <f>('TABLE A - Tupper'!$E15*'TABLE A - Tupper'!$D15)</f>
        <v>0</v>
      </c>
    </row>
    <row r="16" spans="1:6" ht="15.75">
      <c r="A16" s="58">
        <v>50</v>
      </c>
      <c r="B16" s="59" t="s">
        <v>163</v>
      </c>
      <c r="C16" s="58"/>
      <c r="D16" s="58"/>
      <c r="E16" s="60"/>
      <c r="F16" s="60"/>
    </row>
    <row r="17" spans="1:6" ht="15">
      <c r="A17" s="57">
        <v>50.1</v>
      </c>
      <c r="B17" s="57" t="s">
        <v>196</v>
      </c>
      <c r="C17" s="57" t="s">
        <v>47</v>
      </c>
      <c r="D17" s="57">
        <v>2</v>
      </c>
      <c r="E17" s="61">
        <v>0</v>
      </c>
      <c r="F17" s="61">
        <f>('TABLE A - Tupper'!$E17*'TABLE A - Tupper'!$D17)</f>
        <v>0</v>
      </c>
    </row>
    <row r="18" spans="1:6" ht="15.75">
      <c r="A18" s="58">
        <v>60</v>
      </c>
      <c r="B18" s="59" t="s">
        <v>50</v>
      </c>
      <c r="C18" s="58"/>
      <c r="D18" s="58"/>
      <c r="E18" s="60"/>
      <c r="F18" s="60"/>
    </row>
    <row r="19" spans="1:6" ht="15">
      <c r="A19" s="57">
        <v>60.1</v>
      </c>
      <c r="B19" s="57" t="s">
        <v>190</v>
      </c>
      <c r="C19" s="67" t="s">
        <v>165</v>
      </c>
      <c r="D19" s="73">
        <v>199</v>
      </c>
      <c r="E19" s="104">
        <v>0</v>
      </c>
      <c r="F19" s="74">
        <f>D19*E19</f>
        <v>0</v>
      </c>
    </row>
    <row r="20" spans="1:6" ht="15">
      <c r="A20" s="57">
        <v>60.2</v>
      </c>
      <c r="B20" s="57" t="s">
        <v>191</v>
      </c>
      <c r="C20" s="67" t="s">
        <v>165</v>
      </c>
      <c r="D20" s="73">
        <v>293</v>
      </c>
      <c r="E20" s="104">
        <v>0</v>
      </c>
      <c r="F20" s="74">
        <f>D20*E20</f>
        <v>0</v>
      </c>
    </row>
    <row r="21" spans="1:6" ht="15">
      <c r="A21" s="57">
        <v>60.3</v>
      </c>
      <c r="B21" s="57" t="s">
        <v>192</v>
      </c>
      <c r="C21" s="67" t="s">
        <v>165</v>
      </c>
      <c r="D21" s="73">
        <v>74</v>
      </c>
      <c r="E21" s="104">
        <v>0</v>
      </c>
      <c r="F21" s="74">
        <f>D21*E21</f>
        <v>0</v>
      </c>
    </row>
    <row r="22" spans="1:6" ht="15">
      <c r="A22" s="57">
        <v>60.4</v>
      </c>
      <c r="B22" s="57" t="s">
        <v>193</v>
      </c>
      <c r="C22" s="67" t="s">
        <v>165</v>
      </c>
      <c r="D22" s="73">
        <v>56</v>
      </c>
      <c r="E22" s="104">
        <v>0</v>
      </c>
      <c r="F22" s="74">
        <f>D22*E22</f>
        <v>0</v>
      </c>
    </row>
    <row r="23" spans="1:6" ht="15">
      <c r="A23" s="57">
        <v>60.5</v>
      </c>
      <c r="B23" s="57" t="s">
        <v>194</v>
      </c>
      <c r="C23" s="57" t="s">
        <v>48</v>
      </c>
      <c r="D23" s="57">
        <v>45</v>
      </c>
      <c r="E23" s="61">
        <v>0</v>
      </c>
      <c r="F23" s="61">
        <f>('TABLE A - Tupper'!$E23*'TABLE A - Tupper'!$D23)</f>
        <v>0</v>
      </c>
    </row>
    <row r="24" spans="1:6" ht="15">
      <c r="A24" s="57">
        <v>60.6</v>
      </c>
      <c r="B24" s="57" t="s">
        <v>195</v>
      </c>
      <c r="C24" s="57" t="s">
        <v>183</v>
      </c>
      <c r="D24" s="57">
        <v>5</v>
      </c>
      <c r="E24" s="61">
        <v>0</v>
      </c>
      <c r="F24" s="61">
        <f>'TABLE A - Tupper'!$E24*'TABLE A - Tupper'!$D24</f>
        <v>0</v>
      </c>
    </row>
    <row r="25" spans="1:6" ht="15.75">
      <c r="A25" s="59">
        <v>70</v>
      </c>
      <c r="B25" s="59" t="s">
        <v>147</v>
      </c>
      <c r="C25" s="58"/>
      <c r="D25" s="58"/>
      <c r="E25" s="60"/>
      <c r="F25" s="60">
        <f>('TABLE A - Tupper'!$E25*'TABLE A - Tupper'!$D25)</f>
        <v>0</v>
      </c>
    </row>
    <row r="26" spans="1:6" ht="33.75" customHeight="1">
      <c r="A26" s="57">
        <v>70.1</v>
      </c>
      <c r="B26" s="115" t="s">
        <v>263</v>
      </c>
      <c r="C26" s="57" t="s">
        <v>184</v>
      </c>
      <c r="D26" s="57">
        <v>12</v>
      </c>
      <c r="E26" s="61">
        <v>0</v>
      </c>
      <c r="F26" s="61">
        <f>('TABLE A - Tupper'!$E26*'TABLE A - Tupper'!$D26)</f>
        <v>0</v>
      </c>
    </row>
    <row r="27" spans="1:6" ht="30">
      <c r="A27" s="57">
        <v>70.2</v>
      </c>
      <c r="B27" s="115" t="s">
        <v>264</v>
      </c>
      <c r="C27" s="57" t="s">
        <v>184</v>
      </c>
      <c r="D27" s="57">
        <v>12</v>
      </c>
      <c r="E27" s="61">
        <v>0</v>
      </c>
      <c r="F27" s="61">
        <f>('TABLE A - Tupper'!$E27*'TABLE A - Tupper'!$D27)</f>
        <v>0</v>
      </c>
    </row>
    <row r="28" spans="1:6" ht="15.75">
      <c r="A28" s="57">
        <v>80</v>
      </c>
      <c r="B28" s="69" t="s">
        <v>59</v>
      </c>
      <c r="C28" s="57"/>
      <c r="D28" s="57"/>
      <c r="E28" s="61"/>
      <c r="F28" s="61">
        <f>SUM(F5:F28)</f>
        <v>0</v>
      </c>
    </row>
    <row r="30" spans="1:6" ht="15">
      <c r="A30" s="1"/>
      <c r="B30" s="4" t="s">
        <v>252</v>
      </c>
      <c r="C30" s="1"/>
      <c r="D30" s="1"/>
      <c r="E30" s="1"/>
      <c r="F30" s="1"/>
    </row>
    <row r="31" spans="1:6" ht="15">
      <c r="A31" s="116" t="s">
        <v>258</v>
      </c>
      <c r="B31" s="1" t="s">
        <v>265</v>
      </c>
      <c r="C31" s="1" t="s">
        <v>253</v>
      </c>
      <c r="D31" s="1">
        <v>1</v>
      </c>
      <c r="E31" s="61">
        <v>0</v>
      </c>
      <c r="F31" s="79">
        <f>D31*E31</f>
        <v>0</v>
      </c>
    </row>
    <row r="32" spans="1:6" ht="15">
      <c r="A32" s="116" t="s">
        <v>259</v>
      </c>
      <c r="B32" s="1" t="s">
        <v>254</v>
      </c>
      <c r="C32" s="1" t="s">
        <v>184</v>
      </c>
      <c r="D32" s="1">
        <v>12</v>
      </c>
      <c r="E32" s="61">
        <v>0</v>
      </c>
      <c r="F32" s="79">
        <f>D32*E32</f>
        <v>0</v>
      </c>
    </row>
    <row r="33" spans="1:6" ht="15">
      <c r="A33" s="116" t="s">
        <v>260</v>
      </c>
      <c r="B33" s="1" t="s">
        <v>255</v>
      </c>
      <c r="C33" s="1" t="s">
        <v>184</v>
      </c>
      <c r="D33" s="1">
        <v>12</v>
      </c>
      <c r="E33" s="61">
        <v>0</v>
      </c>
      <c r="F33" s="79">
        <f>D33*E33</f>
        <v>0</v>
      </c>
    </row>
    <row r="34" spans="1:6" ht="15">
      <c r="A34" s="116" t="s">
        <v>261</v>
      </c>
      <c r="B34" s="1" t="s">
        <v>256</v>
      </c>
      <c r="C34" s="1" t="s">
        <v>184</v>
      </c>
      <c r="D34" s="1">
        <v>12</v>
      </c>
      <c r="E34" s="61">
        <v>0</v>
      </c>
      <c r="F34" s="79">
        <f>D34*E34</f>
        <v>0</v>
      </c>
    </row>
  </sheetData>
  <sheetProtection/>
  <mergeCells count="4">
    <mergeCell ref="C2:E2"/>
    <mergeCell ref="C3:E3"/>
    <mergeCell ref="A2:B3"/>
    <mergeCell ref="A1:F1"/>
  </mergeCells>
  <printOptions/>
  <pageMargins left="0.7" right="0.7" top="0.75" bottom="0.75" header="0.3" footer="0.3"/>
  <pageSetup fitToHeight="1" fitToWidth="1" horizontalDpi="600" verticalDpi="600" orientation="portrait" scale="7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5"/>
  <cols>
    <col min="1" max="1" width="7.8515625" style="2" customWidth="1"/>
    <col min="2" max="2" width="56.00390625" style="2" customWidth="1"/>
    <col min="3" max="3" width="9.140625" style="2" customWidth="1"/>
    <col min="4" max="4" width="12.7109375" style="2" bestFit="1" customWidth="1"/>
    <col min="5" max="5" width="10.8515625" style="2" customWidth="1"/>
    <col min="6" max="6" width="11.421875" style="2" customWidth="1"/>
    <col min="7" max="7" width="9.7109375" style="2" customWidth="1"/>
    <col min="8" max="16384" width="9.140625" style="2" customWidth="1"/>
  </cols>
  <sheetData>
    <row r="1" spans="1:6" ht="24" customHeight="1">
      <c r="A1" s="119" t="s">
        <v>242</v>
      </c>
      <c r="B1" s="119"/>
      <c r="C1" s="119"/>
      <c r="D1" s="119"/>
      <c r="E1" s="119"/>
      <c r="F1" s="119"/>
    </row>
    <row r="2" spans="1:6" ht="48.75" customHeight="1">
      <c r="A2" s="120" t="s">
        <v>69</v>
      </c>
      <c r="B2" s="120"/>
      <c r="C2" s="121" t="s">
        <v>83</v>
      </c>
      <c r="D2" s="121"/>
      <c r="E2" s="121"/>
      <c r="F2" s="113" t="s">
        <v>175</v>
      </c>
    </row>
    <row r="3" spans="1:6" ht="39.75" customHeight="1">
      <c r="A3" s="120"/>
      <c r="B3" s="120"/>
      <c r="C3" s="122" t="s">
        <v>251</v>
      </c>
      <c r="D3" s="122"/>
      <c r="E3" s="122"/>
      <c r="F3" s="113" t="s">
        <v>175</v>
      </c>
    </row>
    <row r="4" spans="1:6" ht="15.75">
      <c r="A4" s="56" t="s">
        <v>233</v>
      </c>
      <c r="B4" s="70" t="s">
        <v>201</v>
      </c>
      <c r="C4" s="70" t="s">
        <v>43</v>
      </c>
      <c r="D4" s="70" t="s">
        <v>45</v>
      </c>
      <c r="E4" s="70" t="s">
        <v>44</v>
      </c>
      <c r="F4" s="70" t="s">
        <v>46</v>
      </c>
    </row>
    <row r="5" spans="1:6" ht="15.75">
      <c r="A5" s="58">
        <v>10</v>
      </c>
      <c r="B5" s="59" t="s">
        <v>25</v>
      </c>
      <c r="C5" s="58"/>
      <c r="D5" s="58"/>
      <c r="E5" s="60"/>
      <c r="F5" s="60"/>
    </row>
    <row r="6" spans="1:6" ht="15">
      <c r="A6" s="57">
        <v>10.1</v>
      </c>
      <c r="B6" s="57" t="s">
        <v>185</v>
      </c>
      <c r="C6" s="57" t="s">
        <v>180</v>
      </c>
      <c r="D6" s="57">
        <v>1</v>
      </c>
      <c r="E6" s="61">
        <v>0</v>
      </c>
      <c r="F6" s="62">
        <f>E6*D6</f>
        <v>0</v>
      </c>
    </row>
    <row r="7" spans="1:6" ht="15.75">
      <c r="A7" s="58">
        <v>20</v>
      </c>
      <c r="B7" s="59" t="s">
        <v>28</v>
      </c>
      <c r="C7" s="58"/>
      <c r="D7" s="58"/>
      <c r="E7" s="60"/>
      <c r="F7" s="60"/>
    </row>
    <row r="8" spans="1:6" ht="15">
      <c r="A8" s="57">
        <v>20.1</v>
      </c>
      <c r="B8" s="57" t="s">
        <v>202</v>
      </c>
      <c r="C8" s="57" t="s">
        <v>180</v>
      </c>
      <c r="D8" s="57">
        <v>1</v>
      </c>
      <c r="E8" s="61">
        <v>0</v>
      </c>
      <c r="F8" s="61">
        <f>E8*D8</f>
        <v>0</v>
      </c>
    </row>
    <row r="9" spans="1:6" ht="15">
      <c r="A9" s="57">
        <v>20.2</v>
      </c>
      <c r="B9" s="57" t="s">
        <v>203</v>
      </c>
      <c r="C9" s="57" t="s">
        <v>181</v>
      </c>
      <c r="D9" s="57">
        <v>1</v>
      </c>
      <c r="E9" s="61">
        <v>0</v>
      </c>
      <c r="F9" s="61">
        <f>E9*D9</f>
        <v>0</v>
      </c>
    </row>
    <row r="10" spans="1:6" ht="15.75">
      <c r="A10" s="58">
        <v>30</v>
      </c>
      <c r="B10" s="59" t="s">
        <v>160</v>
      </c>
      <c r="C10" s="58"/>
      <c r="D10" s="58"/>
      <c r="E10" s="60"/>
      <c r="F10" s="60"/>
    </row>
    <row r="11" spans="1:6" ht="15">
      <c r="A11" s="57">
        <v>30.1</v>
      </c>
      <c r="B11" s="57" t="s">
        <v>31</v>
      </c>
      <c r="C11" s="57" t="s">
        <v>180</v>
      </c>
      <c r="D11" s="57">
        <v>1</v>
      </c>
      <c r="E11" s="61">
        <v>0</v>
      </c>
      <c r="F11" s="61">
        <f>E11*D11</f>
        <v>0</v>
      </c>
    </row>
    <row r="12" spans="1:6" ht="15" customHeight="1">
      <c r="A12" s="57">
        <v>30.2</v>
      </c>
      <c r="B12" s="63" t="s">
        <v>182</v>
      </c>
      <c r="C12" s="63" t="s">
        <v>180</v>
      </c>
      <c r="D12" s="63">
        <v>1</v>
      </c>
      <c r="E12" s="64">
        <v>0</v>
      </c>
      <c r="F12" s="61">
        <f>E12*D12</f>
        <v>0</v>
      </c>
    </row>
    <row r="13" spans="1:6" ht="15.75">
      <c r="A13" s="58">
        <v>40</v>
      </c>
      <c r="B13" s="59" t="s">
        <v>36</v>
      </c>
      <c r="C13" s="58"/>
      <c r="D13" s="58"/>
      <c r="E13" s="60"/>
      <c r="F13" s="60"/>
    </row>
    <row r="14" spans="1:6" ht="15">
      <c r="A14" s="63">
        <v>40.1</v>
      </c>
      <c r="B14" s="63" t="s">
        <v>204</v>
      </c>
      <c r="C14" s="63" t="s">
        <v>180</v>
      </c>
      <c r="D14" s="63">
        <v>1</v>
      </c>
      <c r="E14" s="64">
        <v>0</v>
      </c>
      <c r="F14" s="64">
        <f>('TABLE A - Tupper'!$E14*'TABLE A - Tupper'!$D14)</f>
        <v>0</v>
      </c>
    </row>
    <row r="15" spans="1:6" ht="15">
      <c r="A15" s="63">
        <v>40.2</v>
      </c>
      <c r="B15" s="63" t="s">
        <v>217</v>
      </c>
      <c r="C15" s="63" t="s">
        <v>180</v>
      </c>
      <c r="D15" s="63">
        <v>1</v>
      </c>
      <c r="E15" s="64">
        <v>0</v>
      </c>
      <c r="F15" s="64">
        <f>('TABLE A - Tupper'!$E15*'TABLE A - Tupper'!$D15)</f>
        <v>0</v>
      </c>
    </row>
    <row r="16" spans="1:6" ht="15.75">
      <c r="A16" s="58">
        <v>50</v>
      </c>
      <c r="B16" s="59" t="s">
        <v>163</v>
      </c>
      <c r="C16" s="58"/>
      <c r="D16" s="58"/>
      <c r="E16" s="60"/>
      <c r="F16" s="60"/>
    </row>
    <row r="17" spans="1:6" ht="15">
      <c r="A17" s="57">
        <v>50.1</v>
      </c>
      <c r="B17" s="57" t="s">
        <v>206</v>
      </c>
      <c r="C17" s="57" t="s">
        <v>47</v>
      </c>
      <c r="D17" s="57">
        <v>2</v>
      </c>
      <c r="E17" s="61">
        <v>0</v>
      </c>
      <c r="F17" s="61">
        <f>('TABLE A - Tupper'!$E17*'TABLE A - Tupper'!$D17)</f>
        <v>0</v>
      </c>
    </row>
    <row r="18" spans="1:6" ht="15.75">
      <c r="A18" s="58">
        <v>60</v>
      </c>
      <c r="B18" s="59" t="s">
        <v>50</v>
      </c>
      <c r="C18" s="58"/>
      <c r="D18" s="58"/>
      <c r="E18" s="60"/>
      <c r="F18" s="60"/>
    </row>
    <row r="19" spans="1:6" ht="15">
      <c r="A19" s="57">
        <v>60.1</v>
      </c>
      <c r="B19" s="57" t="s">
        <v>218</v>
      </c>
      <c r="C19" s="67" t="s">
        <v>165</v>
      </c>
      <c r="D19" s="73">
        <v>51</v>
      </c>
      <c r="E19" s="104">
        <v>0</v>
      </c>
      <c r="F19" s="74">
        <f>D19*E19</f>
        <v>0</v>
      </c>
    </row>
    <row r="20" spans="1:6" ht="15">
      <c r="A20" s="57">
        <v>60.2</v>
      </c>
      <c r="B20" s="57" t="s">
        <v>219</v>
      </c>
      <c r="C20" s="67" t="s">
        <v>165</v>
      </c>
      <c r="D20" s="73">
        <v>50</v>
      </c>
      <c r="E20" s="104">
        <v>0</v>
      </c>
      <c r="F20" s="74">
        <f>D20*E20</f>
        <v>0</v>
      </c>
    </row>
    <row r="21" spans="1:6" ht="15">
      <c r="A21" s="57">
        <v>60.3</v>
      </c>
      <c r="B21" s="57" t="s">
        <v>220</v>
      </c>
      <c r="C21" s="67" t="s">
        <v>165</v>
      </c>
      <c r="D21" s="73">
        <v>52</v>
      </c>
      <c r="E21" s="104">
        <v>0</v>
      </c>
      <c r="F21" s="74">
        <f>D21*E21</f>
        <v>0</v>
      </c>
    </row>
    <row r="22" spans="1:6" ht="15">
      <c r="A22" s="57">
        <v>60.4</v>
      </c>
      <c r="B22" s="63" t="s">
        <v>221</v>
      </c>
      <c r="C22" s="82" t="s">
        <v>165</v>
      </c>
      <c r="D22" s="81">
        <v>57</v>
      </c>
      <c r="E22" s="107">
        <v>0</v>
      </c>
      <c r="F22" s="87">
        <f>D22*E22</f>
        <v>0</v>
      </c>
    </row>
    <row r="23" spans="1:6" ht="15">
      <c r="A23" s="57">
        <v>60.5</v>
      </c>
      <c r="B23" s="57" t="s">
        <v>194</v>
      </c>
      <c r="C23" s="57" t="s">
        <v>48</v>
      </c>
      <c r="D23" s="57">
        <v>30</v>
      </c>
      <c r="E23" s="61">
        <v>0</v>
      </c>
      <c r="F23" s="61">
        <f>('TABLE A - Tupper'!$E23*'TABLE A - Tupper'!$D23)</f>
        <v>0</v>
      </c>
    </row>
    <row r="24" spans="1:6" ht="15">
      <c r="A24" s="57">
        <v>60.6</v>
      </c>
      <c r="B24" s="57" t="s">
        <v>216</v>
      </c>
      <c r="C24" s="57" t="s">
        <v>183</v>
      </c>
      <c r="D24" s="57">
        <v>15</v>
      </c>
      <c r="E24" s="61">
        <v>0</v>
      </c>
      <c r="F24" s="61">
        <f>'TABLE A - Tupper'!$E24*'TABLE A - Tupper'!$D24</f>
        <v>0</v>
      </c>
    </row>
    <row r="25" spans="1:6" ht="15.75">
      <c r="A25" s="59">
        <v>70</v>
      </c>
      <c r="B25" s="59" t="s">
        <v>147</v>
      </c>
      <c r="C25" s="58"/>
      <c r="D25" s="58"/>
      <c r="E25" s="60"/>
      <c r="F25" s="60">
        <f>('TABLE A - Tupper'!$E25*'TABLE A - Tupper'!$D25)</f>
        <v>0</v>
      </c>
    </row>
    <row r="26" spans="1:6" ht="33.75" customHeight="1">
      <c r="A26" s="57">
        <v>70.1</v>
      </c>
      <c r="B26" s="115" t="s">
        <v>263</v>
      </c>
      <c r="C26" s="57" t="s">
        <v>184</v>
      </c>
      <c r="D26" s="57">
        <v>12</v>
      </c>
      <c r="E26" s="61">
        <v>0</v>
      </c>
      <c r="F26" s="61">
        <f>('TABLE A - Tupper'!$E26*'TABLE A - Tupper'!$D26)</f>
        <v>0</v>
      </c>
    </row>
    <row r="27" spans="1:6" ht="30">
      <c r="A27" s="57">
        <v>70.2</v>
      </c>
      <c r="B27" s="115" t="s">
        <v>264</v>
      </c>
      <c r="C27" s="57" t="s">
        <v>184</v>
      </c>
      <c r="D27" s="57">
        <v>12</v>
      </c>
      <c r="E27" s="61">
        <v>0</v>
      </c>
      <c r="F27" s="61">
        <f>('TABLE A - Tupper'!$E27*'TABLE A - Tupper'!$D27)</f>
        <v>0</v>
      </c>
    </row>
    <row r="28" spans="1:6" ht="15.75">
      <c r="A28" s="57">
        <v>80</v>
      </c>
      <c r="B28" s="69" t="s">
        <v>59</v>
      </c>
      <c r="C28" s="57"/>
      <c r="D28" s="57"/>
      <c r="E28" s="61"/>
      <c r="F28" s="61">
        <f>SUM(F5:F27)</f>
        <v>0</v>
      </c>
    </row>
    <row r="30" spans="1:6" ht="15">
      <c r="A30" s="1"/>
      <c r="B30" s="4" t="s">
        <v>252</v>
      </c>
      <c r="C30" s="1"/>
      <c r="D30" s="1"/>
      <c r="E30" s="1"/>
      <c r="F30" s="1"/>
    </row>
    <row r="31" spans="1:6" ht="15">
      <c r="A31" s="116" t="s">
        <v>258</v>
      </c>
      <c r="B31" s="1" t="s">
        <v>265</v>
      </c>
      <c r="C31" s="1" t="s">
        <v>253</v>
      </c>
      <c r="D31" s="1">
        <v>1</v>
      </c>
      <c r="E31" s="61">
        <v>0</v>
      </c>
      <c r="F31" s="79">
        <f>D31*E31</f>
        <v>0</v>
      </c>
    </row>
    <row r="32" spans="1:6" ht="15">
      <c r="A32" s="116" t="s">
        <v>259</v>
      </c>
      <c r="B32" s="1" t="s">
        <v>254</v>
      </c>
      <c r="C32" s="1" t="s">
        <v>184</v>
      </c>
      <c r="D32" s="1">
        <v>12</v>
      </c>
      <c r="E32" s="61">
        <v>0</v>
      </c>
      <c r="F32" s="79">
        <f>D32*E32</f>
        <v>0</v>
      </c>
    </row>
    <row r="33" spans="1:6" ht="15">
      <c r="A33" s="116" t="s">
        <v>260</v>
      </c>
      <c r="B33" s="1" t="s">
        <v>255</v>
      </c>
      <c r="C33" s="1" t="s">
        <v>184</v>
      </c>
      <c r="D33" s="1">
        <v>12</v>
      </c>
      <c r="E33" s="61">
        <v>0</v>
      </c>
      <c r="F33" s="79">
        <f>D33*E33</f>
        <v>0</v>
      </c>
    </row>
    <row r="34" spans="1:6" ht="15">
      <c r="A34" s="116" t="s">
        <v>261</v>
      </c>
      <c r="B34" s="1" t="s">
        <v>256</v>
      </c>
      <c r="C34" s="1" t="s">
        <v>184</v>
      </c>
      <c r="D34" s="1">
        <v>12</v>
      </c>
      <c r="E34" s="61">
        <v>0</v>
      </c>
      <c r="F34" s="79">
        <f>D34*E34</f>
        <v>0</v>
      </c>
    </row>
  </sheetData>
  <sheetProtection/>
  <mergeCells count="4">
    <mergeCell ref="A1:F1"/>
    <mergeCell ref="C2:E2"/>
    <mergeCell ref="C3:E3"/>
    <mergeCell ref="A2:B3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65" zoomScaleNormal="65" zoomScalePageLayoutView="0" workbookViewId="0" topLeftCell="A1">
      <selection activeCell="F31" sqref="F31"/>
    </sheetView>
  </sheetViews>
  <sheetFormatPr defaultColWidth="9.140625" defaultRowHeight="15"/>
  <cols>
    <col min="1" max="1" width="7.421875" style="2" customWidth="1"/>
    <col min="2" max="2" width="62.57421875" style="2" customWidth="1"/>
    <col min="3" max="4" width="11.140625" style="2" customWidth="1"/>
    <col min="5" max="5" width="10.8515625" style="2" customWidth="1"/>
    <col min="6" max="6" width="12.7109375" style="2" customWidth="1"/>
    <col min="7" max="16384" width="9.140625" style="2" customWidth="1"/>
  </cols>
  <sheetData>
    <row r="1" spans="1:6" ht="23.25" customHeight="1" thickBot="1">
      <c r="A1" s="123" t="s">
        <v>244</v>
      </c>
      <c r="B1" s="124"/>
      <c r="C1" s="124"/>
      <c r="D1" s="124"/>
      <c r="E1" s="124"/>
      <c r="F1" s="125"/>
    </row>
    <row r="2" spans="1:6" ht="31.5" customHeight="1" thickBot="1" thickTop="1">
      <c r="A2" s="131" t="s">
        <v>69</v>
      </c>
      <c r="B2" s="132"/>
      <c r="C2" s="126" t="s">
        <v>171</v>
      </c>
      <c r="D2" s="127"/>
      <c r="E2" s="127"/>
      <c r="F2" s="128"/>
    </row>
    <row r="3" spans="1:6" ht="33" customHeight="1" thickBot="1" thickTop="1">
      <c r="A3" s="131"/>
      <c r="B3" s="132"/>
      <c r="C3" s="129" t="s">
        <v>172</v>
      </c>
      <c r="D3" s="129"/>
      <c r="E3" s="129"/>
      <c r="F3" s="130"/>
    </row>
    <row r="4" spans="1:6" ht="31.5" customHeight="1" thickBot="1" thickTop="1">
      <c r="A4" s="131"/>
      <c r="B4" s="132"/>
      <c r="C4" s="129" t="s">
        <v>173</v>
      </c>
      <c r="D4" s="129"/>
      <c r="E4" s="129"/>
      <c r="F4" s="130"/>
    </row>
    <row r="5" spans="1:6" ht="36" customHeight="1" thickBot="1" thickTop="1">
      <c r="A5" s="131"/>
      <c r="B5" s="132"/>
      <c r="C5" s="129" t="s">
        <v>174</v>
      </c>
      <c r="D5" s="129"/>
      <c r="E5" s="129"/>
      <c r="F5" s="130"/>
    </row>
    <row r="6" spans="1:6" ht="15" customHeight="1" thickTop="1">
      <c r="A6" s="56" t="s">
        <v>233</v>
      </c>
      <c r="B6" s="85" t="s">
        <v>188</v>
      </c>
      <c r="C6" s="85" t="s">
        <v>43</v>
      </c>
      <c r="D6" s="85" t="s">
        <v>45</v>
      </c>
      <c r="E6" s="85" t="s">
        <v>44</v>
      </c>
      <c r="F6" s="85" t="s">
        <v>46</v>
      </c>
    </row>
    <row r="7" spans="1:6" ht="15.75" customHeight="1">
      <c r="A7" s="58">
        <v>10</v>
      </c>
      <c r="B7" s="59" t="s">
        <v>25</v>
      </c>
      <c r="C7" s="58"/>
      <c r="D7" s="58"/>
      <c r="E7" s="60"/>
      <c r="F7" s="60"/>
    </row>
    <row r="8" spans="1:6" ht="15.75" customHeight="1">
      <c r="A8" s="57">
        <v>10.1</v>
      </c>
      <c r="B8" s="57" t="s">
        <v>185</v>
      </c>
      <c r="C8" s="57" t="s">
        <v>180</v>
      </c>
      <c r="D8" s="57">
        <v>1</v>
      </c>
      <c r="E8" s="61">
        <v>0</v>
      </c>
      <c r="F8" s="62">
        <f>'TABLE D - Van Horne'!$E8*'TABLE D - Van Horne'!$D8</f>
        <v>0</v>
      </c>
    </row>
    <row r="9" spans="1:6" ht="15.75" customHeight="1">
      <c r="A9" s="58">
        <v>20</v>
      </c>
      <c r="B9" s="59" t="s">
        <v>28</v>
      </c>
      <c r="C9" s="58"/>
      <c r="D9" s="58"/>
      <c r="E9" s="60"/>
      <c r="F9" s="60"/>
    </row>
    <row r="10" spans="1:6" ht="15.75" customHeight="1">
      <c r="A10" s="57">
        <v>20.1</v>
      </c>
      <c r="B10" s="57" t="s">
        <v>202</v>
      </c>
      <c r="C10" s="57" t="s">
        <v>180</v>
      </c>
      <c r="D10" s="57">
        <v>1</v>
      </c>
      <c r="E10" s="61">
        <v>0</v>
      </c>
      <c r="F10" s="61">
        <f>E10*D10</f>
        <v>0</v>
      </c>
    </row>
    <row r="11" spans="1:6" ht="15">
      <c r="A11" s="57">
        <v>20.2</v>
      </c>
      <c r="B11" s="57" t="s">
        <v>203</v>
      </c>
      <c r="C11" s="57" t="s">
        <v>181</v>
      </c>
      <c r="D11" s="57">
        <v>4</v>
      </c>
      <c r="E11" s="61">
        <v>0</v>
      </c>
      <c r="F11" s="61">
        <f>E11*D11</f>
        <v>0</v>
      </c>
    </row>
    <row r="12" spans="1:6" ht="16.5" customHeight="1">
      <c r="A12" s="58">
        <v>30</v>
      </c>
      <c r="B12" s="59" t="s">
        <v>160</v>
      </c>
      <c r="C12" s="58"/>
      <c r="D12" s="58"/>
      <c r="E12" s="60"/>
      <c r="F12" s="60"/>
    </row>
    <row r="13" spans="1:6" ht="15.75" customHeight="1">
      <c r="A13" s="57">
        <v>30.1</v>
      </c>
      <c r="B13" s="57" t="s">
        <v>31</v>
      </c>
      <c r="C13" s="57" t="s">
        <v>180</v>
      </c>
      <c r="D13" s="57">
        <v>1</v>
      </c>
      <c r="E13" s="61">
        <v>0</v>
      </c>
      <c r="F13" s="61">
        <f>('TABLE D - Van Horne'!$E13*'TABLE D - Van Horne'!$D13)</f>
        <v>0</v>
      </c>
    </row>
    <row r="14" spans="1:6" ht="15.75" customHeight="1">
      <c r="A14" s="57">
        <v>30.2</v>
      </c>
      <c r="B14" s="63" t="s">
        <v>189</v>
      </c>
      <c r="C14" s="63" t="s">
        <v>180</v>
      </c>
      <c r="D14" s="63">
        <v>1</v>
      </c>
      <c r="E14" s="64">
        <v>0</v>
      </c>
      <c r="F14" s="61">
        <f>E14*D14</f>
        <v>0</v>
      </c>
    </row>
    <row r="15" spans="1:6" ht="16.5" customHeight="1">
      <c r="A15" s="58">
        <v>40</v>
      </c>
      <c r="B15" s="59" t="s">
        <v>36</v>
      </c>
      <c r="C15" s="58"/>
      <c r="D15" s="58"/>
      <c r="E15" s="58"/>
      <c r="F15" s="60"/>
    </row>
    <row r="16" spans="1:6" ht="15">
      <c r="A16" s="63">
        <v>40.1</v>
      </c>
      <c r="B16" s="63" t="s">
        <v>204</v>
      </c>
      <c r="C16" s="63" t="s">
        <v>180</v>
      </c>
      <c r="D16" s="63">
        <v>1</v>
      </c>
      <c r="E16" s="64">
        <v>0</v>
      </c>
      <c r="F16" s="64">
        <f>('TABLE D - Van Horne'!$E16*'TABLE D - Van Horne'!$D16)</f>
        <v>0</v>
      </c>
    </row>
    <row r="17" spans="1:6" ht="15.75">
      <c r="A17" s="58">
        <v>50</v>
      </c>
      <c r="B17" s="59" t="s">
        <v>163</v>
      </c>
      <c r="C17" s="58"/>
      <c r="D17" s="58"/>
      <c r="E17" s="60"/>
      <c r="F17" s="60"/>
    </row>
    <row r="18" spans="1:6" ht="15">
      <c r="A18" s="57">
        <v>50.1</v>
      </c>
      <c r="B18" s="57" t="s">
        <v>206</v>
      </c>
      <c r="C18" s="57" t="s">
        <v>47</v>
      </c>
      <c r="D18" s="57">
        <v>4</v>
      </c>
      <c r="E18" s="61">
        <f>0</f>
        <v>0</v>
      </c>
      <c r="F18" s="61">
        <f>('TABLE D - Van Horne'!$E18*'TABLE D - Van Horne'!$D18)</f>
        <v>0</v>
      </c>
    </row>
    <row r="19" spans="1:6" ht="15.75">
      <c r="A19" s="58">
        <v>60</v>
      </c>
      <c r="B19" s="59" t="s">
        <v>50</v>
      </c>
      <c r="C19" s="58"/>
      <c r="D19" s="58"/>
      <c r="E19" s="60"/>
      <c r="F19" s="60"/>
    </row>
    <row r="20" spans="1:6" ht="15">
      <c r="A20" s="57">
        <v>60.1</v>
      </c>
      <c r="B20" s="57" t="s">
        <v>210</v>
      </c>
      <c r="C20" s="80" t="s">
        <v>165</v>
      </c>
      <c r="D20" s="73">
        <v>639</v>
      </c>
      <c r="E20" s="104">
        <f>0</f>
        <v>0</v>
      </c>
      <c r="F20" s="74">
        <f>D20*E20</f>
        <v>0</v>
      </c>
    </row>
    <row r="21" spans="1:6" ht="15">
      <c r="A21" s="57">
        <v>60.2</v>
      </c>
      <c r="B21" s="57" t="s">
        <v>222</v>
      </c>
      <c r="C21" s="80" t="s">
        <v>166</v>
      </c>
      <c r="D21" s="73">
        <v>350</v>
      </c>
      <c r="E21" s="104">
        <f>0</f>
        <v>0</v>
      </c>
      <c r="F21" s="74">
        <f>D21*E21</f>
        <v>0</v>
      </c>
    </row>
    <row r="22" spans="1:6" ht="15">
      <c r="A22" s="57">
        <v>60.3</v>
      </c>
      <c r="B22" s="57" t="s">
        <v>223</v>
      </c>
      <c r="C22" s="80" t="s">
        <v>165</v>
      </c>
      <c r="D22" s="73">
        <v>117</v>
      </c>
      <c r="E22" s="104">
        <f>0</f>
        <v>0</v>
      </c>
      <c r="F22" s="74">
        <f>D22*E22</f>
        <v>0</v>
      </c>
    </row>
    <row r="23" spans="1:6" ht="15">
      <c r="A23" s="57">
        <v>60.4</v>
      </c>
      <c r="B23" s="57" t="s">
        <v>224</v>
      </c>
      <c r="C23" s="80" t="s">
        <v>165</v>
      </c>
      <c r="D23" s="86">
        <v>148</v>
      </c>
      <c r="E23" s="105">
        <f>0</f>
        <v>0</v>
      </c>
      <c r="F23" s="87">
        <f>D23*E23</f>
        <v>0</v>
      </c>
    </row>
    <row r="24" spans="1:6" s="54" customFormat="1" ht="15">
      <c r="A24" s="88">
        <v>60.5</v>
      </c>
      <c r="B24" s="88" t="s">
        <v>167</v>
      </c>
      <c r="C24" s="89" t="s">
        <v>165</v>
      </c>
      <c r="D24" s="90">
        <v>50</v>
      </c>
      <c r="E24" s="106">
        <f>0</f>
        <v>0</v>
      </c>
      <c r="F24" s="91">
        <f>D24*E24</f>
        <v>0</v>
      </c>
    </row>
    <row r="25" spans="1:6" ht="15">
      <c r="A25" s="57">
        <v>60.6</v>
      </c>
      <c r="B25" s="57" t="s">
        <v>169</v>
      </c>
      <c r="C25" s="57" t="s">
        <v>48</v>
      </c>
      <c r="D25" s="57">
        <v>249</v>
      </c>
      <c r="E25" s="61">
        <f>0</f>
        <v>0</v>
      </c>
      <c r="F25" s="61">
        <f>('TABLE D - Van Horne'!$E25*'TABLE D - Van Horne'!$D25)</f>
        <v>0</v>
      </c>
    </row>
    <row r="26" spans="1:6" ht="15">
      <c r="A26" s="57">
        <v>60.7</v>
      </c>
      <c r="B26" s="57" t="s">
        <v>164</v>
      </c>
      <c r="C26" s="57" t="s">
        <v>183</v>
      </c>
      <c r="D26" s="57">
        <v>12</v>
      </c>
      <c r="E26" s="61">
        <f>0</f>
        <v>0</v>
      </c>
      <c r="F26" s="61">
        <f>'TABLE D - Van Horne'!$E26*'TABLE D - Van Horne'!$D26</f>
        <v>0</v>
      </c>
    </row>
    <row r="27" spans="1:6" ht="15.75">
      <c r="A27" s="59">
        <v>70</v>
      </c>
      <c r="B27" s="59" t="s">
        <v>147</v>
      </c>
      <c r="C27" s="58"/>
      <c r="D27" s="58"/>
      <c r="E27" s="60"/>
      <c r="F27" s="60">
        <f>('TABLE D - Van Horne'!$E27*'TABLE D - Van Horne'!$D27)</f>
        <v>0</v>
      </c>
    </row>
    <row r="28" spans="1:6" ht="33.75" customHeight="1">
      <c r="A28" s="57">
        <v>70.1</v>
      </c>
      <c r="B28" s="115" t="s">
        <v>263</v>
      </c>
      <c r="C28" s="57" t="s">
        <v>184</v>
      </c>
      <c r="D28" s="57">
        <v>12</v>
      </c>
      <c r="E28" s="61">
        <v>0</v>
      </c>
      <c r="F28" s="61">
        <f>('TABLE A - Tupper'!$E28*'TABLE A - Tupper'!$D28)</f>
        <v>0</v>
      </c>
    </row>
    <row r="29" spans="1:6" ht="30">
      <c r="A29" s="57">
        <v>70.2</v>
      </c>
      <c r="B29" s="115" t="s">
        <v>264</v>
      </c>
      <c r="C29" s="57" t="s">
        <v>184</v>
      </c>
      <c r="D29" s="57">
        <v>12</v>
      </c>
      <c r="E29" s="61">
        <v>0</v>
      </c>
      <c r="F29" s="61">
        <f>('TABLE A - Tupper'!$E29*'TABLE A - Tupper'!$D29)</f>
        <v>0</v>
      </c>
    </row>
    <row r="30" spans="1:6" ht="15.75">
      <c r="A30" s="57">
        <v>80</v>
      </c>
      <c r="B30" s="69" t="s">
        <v>59</v>
      </c>
      <c r="C30" s="57"/>
      <c r="D30" s="57"/>
      <c r="E30" s="61"/>
      <c r="F30" s="61">
        <f>SUM(F7:F29)</f>
        <v>0</v>
      </c>
    </row>
    <row r="32" spans="1:6" ht="15">
      <c r="A32" s="1"/>
      <c r="B32" s="4" t="s">
        <v>252</v>
      </c>
      <c r="C32" s="1"/>
      <c r="D32" s="1"/>
      <c r="E32" s="1"/>
      <c r="F32" s="1"/>
    </row>
    <row r="33" spans="1:6" ht="15">
      <c r="A33" s="116" t="s">
        <v>258</v>
      </c>
      <c r="B33" s="1" t="s">
        <v>265</v>
      </c>
      <c r="C33" s="1" t="s">
        <v>253</v>
      </c>
      <c r="D33" s="1">
        <v>1</v>
      </c>
      <c r="E33" s="61">
        <v>0</v>
      </c>
      <c r="F33" s="79">
        <f>D33*E33</f>
        <v>0</v>
      </c>
    </row>
    <row r="34" spans="1:6" ht="15">
      <c r="A34" s="116" t="s">
        <v>259</v>
      </c>
      <c r="B34" s="1" t="s">
        <v>254</v>
      </c>
      <c r="C34" s="1" t="s">
        <v>184</v>
      </c>
      <c r="D34" s="1">
        <v>12</v>
      </c>
      <c r="E34" s="61">
        <v>0</v>
      </c>
      <c r="F34" s="79">
        <f>D34*E34</f>
        <v>0</v>
      </c>
    </row>
    <row r="35" spans="1:6" ht="15">
      <c r="A35" s="116" t="s">
        <v>260</v>
      </c>
      <c r="B35" s="1" t="s">
        <v>255</v>
      </c>
      <c r="C35" s="1" t="s">
        <v>184</v>
      </c>
      <c r="D35" s="1">
        <v>12</v>
      </c>
      <c r="E35" s="61">
        <v>0</v>
      </c>
      <c r="F35" s="79">
        <f>D35*E35</f>
        <v>0</v>
      </c>
    </row>
    <row r="36" spans="1:6" ht="15">
      <c r="A36" s="116" t="s">
        <v>261</v>
      </c>
      <c r="B36" s="1" t="s">
        <v>256</v>
      </c>
      <c r="C36" s="1" t="s">
        <v>184</v>
      </c>
      <c r="D36" s="1">
        <v>12</v>
      </c>
      <c r="E36" s="61">
        <v>0</v>
      </c>
      <c r="F36" s="79">
        <f>D36*E36</f>
        <v>0</v>
      </c>
    </row>
    <row r="37" spans="1:6" ht="15">
      <c r="A37" s="116" t="s">
        <v>261</v>
      </c>
      <c r="B37" s="1" t="s">
        <v>256</v>
      </c>
      <c r="C37" s="1" t="s">
        <v>184</v>
      </c>
      <c r="D37" s="1">
        <v>12</v>
      </c>
      <c r="E37" s="62"/>
      <c r="F37" s="79">
        <f>D37*E37</f>
        <v>0</v>
      </c>
    </row>
  </sheetData>
  <sheetProtection/>
  <mergeCells count="6">
    <mergeCell ref="A1:F1"/>
    <mergeCell ref="C2:F2"/>
    <mergeCell ref="C3:F3"/>
    <mergeCell ref="C4:F4"/>
    <mergeCell ref="C5:F5"/>
    <mergeCell ref="A2:B5"/>
  </mergeCells>
  <printOptions/>
  <pageMargins left="0.7" right="0.7" top="0.75" bottom="0.75" header="0.3" footer="0.3"/>
  <pageSetup fitToHeight="1" fitToWidth="1" horizontalDpi="600" verticalDpi="600" orientation="portrait" scale="7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8.7109375" style="2" bestFit="1" customWidth="1"/>
    <col min="2" max="2" width="29.00390625" style="2" bestFit="1" customWidth="1"/>
    <col min="3" max="3" width="26.7109375" style="2" bestFit="1" customWidth="1"/>
    <col min="4" max="4" width="19.7109375" style="2" bestFit="1" customWidth="1"/>
    <col min="5" max="5" width="20.7109375" style="2" bestFit="1" customWidth="1"/>
    <col min="6" max="7" width="19.00390625" style="2" bestFit="1" customWidth="1"/>
    <col min="8" max="8" width="34.57421875" style="2" bestFit="1" customWidth="1"/>
    <col min="9" max="9" width="13.28125" style="2" customWidth="1"/>
    <col min="10" max="10" width="14.8515625" style="2" customWidth="1"/>
    <col min="11" max="11" width="26.140625" style="2" customWidth="1"/>
    <col min="12" max="12" width="28.00390625" style="2" customWidth="1"/>
    <col min="13" max="13" width="10.28125" style="2" customWidth="1"/>
    <col min="14" max="14" width="56.8515625" style="2" customWidth="1"/>
    <col min="15" max="15" width="9.140625" style="2" customWidth="1"/>
    <col min="16" max="16" width="12.7109375" style="2" bestFit="1" customWidth="1"/>
    <col min="17" max="17" width="10.8515625" style="2" customWidth="1"/>
    <col min="18" max="18" width="11.421875" style="2" customWidth="1"/>
    <col min="19" max="19" width="9.7109375" style="2" customWidth="1"/>
    <col min="20" max="20" width="21.28125" style="2" customWidth="1"/>
    <col min="21" max="16384" width="9.140625" style="2" customWidth="1"/>
  </cols>
  <sheetData>
    <row r="1" spans="2:8" ht="15" thickBot="1">
      <c r="B1" s="2" t="s">
        <v>112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</row>
    <row r="2" spans="2:18" ht="29.25">
      <c r="B2" s="26" t="s">
        <v>69</v>
      </c>
      <c r="C2" s="45" t="s">
        <v>81</v>
      </c>
      <c r="D2" s="29" t="s">
        <v>104</v>
      </c>
      <c r="E2" s="29" t="s">
        <v>105</v>
      </c>
      <c r="F2" s="29" t="s">
        <v>106</v>
      </c>
      <c r="G2" s="29" t="s">
        <v>107</v>
      </c>
      <c r="H2" s="46" t="s">
        <v>82</v>
      </c>
      <c r="J2" s="18" t="s">
        <v>0</v>
      </c>
      <c r="K2" s="7" t="s">
        <v>76</v>
      </c>
      <c r="L2" s="8" t="s">
        <v>74</v>
      </c>
      <c r="N2" s="7" t="s">
        <v>64</v>
      </c>
      <c r="O2" s="7" t="s">
        <v>43</v>
      </c>
      <c r="P2" s="7" t="s">
        <v>44</v>
      </c>
      <c r="Q2" s="7" t="s">
        <v>45</v>
      </c>
      <c r="R2" s="8" t="s">
        <v>46</v>
      </c>
    </row>
    <row r="3" spans="2:22" ht="15">
      <c r="B3" s="27" t="s">
        <v>71</v>
      </c>
      <c r="C3" s="30" t="s">
        <v>80</v>
      </c>
      <c r="D3" s="31" t="s">
        <v>73</v>
      </c>
      <c r="E3" s="31" t="s">
        <v>73</v>
      </c>
      <c r="F3" s="31" t="s">
        <v>73</v>
      </c>
      <c r="G3" s="31" t="s">
        <v>73</v>
      </c>
      <c r="H3" s="32" t="s">
        <v>73</v>
      </c>
      <c r="J3" s="17" t="s">
        <v>77</v>
      </c>
      <c r="K3" s="1" t="s">
        <v>84</v>
      </c>
      <c r="L3" s="20">
        <f>SUM(C4:H4)</f>
        <v>120</v>
      </c>
      <c r="N3" s="4" t="s">
        <v>22</v>
      </c>
      <c r="O3" s="1"/>
      <c r="P3" s="1"/>
      <c r="Q3" s="1"/>
      <c r="R3" s="22"/>
      <c r="T3" s="16"/>
      <c r="V3" s="3"/>
    </row>
    <row r="4" spans="1:22" ht="15">
      <c r="A4" s="2" t="s">
        <v>94</v>
      </c>
      <c r="B4" s="27" t="s">
        <v>75</v>
      </c>
      <c r="C4" s="25">
        <v>30</v>
      </c>
      <c r="D4" s="33">
        <v>15</v>
      </c>
      <c r="E4" s="33">
        <v>15</v>
      </c>
      <c r="F4" s="33">
        <v>15</v>
      </c>
      <c r="G4" s="33">
        <v>15</v>
      </c>
      <c r="H4" s="34">
        <v>30</v>
      </c>
      <c r="J4" s="17"/>
      <c r="K4" s="1" t="s">
        <v>85</v>
      </c>
      <c r="L4" s="20">
        <f>SUM(C5:H5)</f>
        <v>1720</v>
      </c>
      <c r="N4" s="1" t="s">
        <v>23</v>
      </c>
      <c r="O4" s="1" t="s">
        <v>47</v>
      </c>
      <c r="P4" s="5">
        <v>400</v>
      </c>
      <c r="Q4" s="1"/>
      <c r="R4" s="22">
        <f>(Killarney!$P4*Killarney!$Q4)</f>
        <v>0</v>
      </c>
      <c r="V4" s="3"/>
    </row>
    <row r="5" spans="2:22" ht="15">
      <c r="B5" s="27" t="s">
        <v>70</v>
      </c>
      <c r="C5" s="25">
        <v>350</v>
      </c>
      <c r="D5" s="33">
        <v>350</v>
      </c>
      <c r="E5" s="33">
        <v>350</v>
      </c>
      <c r="F5" s="33">
        <v>175</v>
      </c>
      <c r="G5" s="33">
        <v>125</v>
      </c>
      <c r="H5" s="34">
        <v>370</v>
      </c>
      <c r="J5" s="17"/>
      <c r="K5" s="1"/>
      <c r="L5" s="20"/>
      <c r="N5" s="1" t="s">
        <v>87</v>
      </c>
      <c r="O5" s="1" t="s">
        <v>47</v>
      </c>
      <c r="P5" s="5">
        <v>2000</v>
      </c>
      <c r="Q5" s="1"/>
      <c r="R5" s="22">
        <f>(Killarney!$P5*Killarney!$Q5)</f>
        <v>0</v>
      </c>
      <c r="V5" s="3"/>
    </row>
    <row r="6" spans="1:22" ht="15">
      <c r="A6" s="2" t="s">
        <v>95</v>
      </c>
      <c r="B6" s="27" t="s">
        <v>75</v>
      </c>
      <c r="C6" s="25"/>
      <c r="D6" s="33">
        <v>14</v>
      </c>
      <c r="E6" s="33">
        <v>15</v>
      </c>
      <c r="F6" s="33">
        <v>10</v>
      </c>
      <c r="G6" s="33">
        <v>15</v>
      </c>
      <c r="H6" s="34"/>
      <c r="J6" s="17" t="s">
        <v>12</v>
      </c>
      <c r="K6" s="1" t="s">
        <v>13</v>
      </c>
      <c r="L6" s="20"/>
      <c r="N6" s="1" t="s">
        <v>24</v>
      </c>
      <c r="O6" s="1" t="s">
        <v>47</v>
      </c>
      <c r="P6" s="5">
        <v>3000</v>
      </c>
      <c r="Q6" s="1">
        <v>1</v>
      </c>
      <c r="R6" s="22">
        <f>(Killarney!$P6*Killarney!$Q6)</f>
        <v>3000</v>
      </c>
      <c r="V6" s="3"/>
    </row>
    <row r="7" spans="2:22" ht="15">
      <c r="B7" s="27" t="s">
        <v>70</v>
      </c>
      <c r="C7" s="25"/>
      <c r="D7" s="33">
        <v>384</v>
      </c>
      <c r="E7" s="33">
        <v>271</v>
      </c>
      <c r="F7" s="33">
        <v>263</v>
      </c>
      <c r="G7" s="33">
        <v>278</v>
      </c>
      <c r="H7" s="34"/>
      <c r="J7" s="17"/>
      <c r="K7" s="1" t="s">
        <v>14</v>
      </c>
      <c r="L7" s="20"/>
      <c r="N7" s="1" t="s">
        <v>88</v>
      </c>
      <c r="O7" s="1" t="s">
        <v>47</v>
      </c>
      <c r="P7" s="5">
        <v>2000</v>
      </c>
      <c r="Q7" s="1"/>
      <c r="R7" s="22">
        <f>(Killarney!$P7*Killarney!$Q7)</f>
        <v>0</v>
      </c>
      <c r="V7" s="3"/>
    </row>
    <row r="8" spans="2:22" ht="15.75" thickBot="1">
      <c r="B8" s="50" t="s">
        <v>133</v>
      </c>
      <c r="C8" s="51"/>
      <c r="D8" s="53">
        <f>D6/D7</f>
        <v>0.036458333333333336</v>
      </c>
      <c r="E8" s="53">
        <f>E6/E7</f>
        <v>0.055350553505535055</v>
      </c>
      <c r="F8" s="53">
        <f>F6/F7</f>
        <v>0.03802281368821293</v>
      </c>
      <c r="G8" s="53">
        <f>G6/G7</f>
        <v>0.0539568345323741</v>
      </c>
      <c r="H8" s="52"/>
      <c r="J8" s="17"/>
      <c r="K8" s="1" t="s">
        <v>15</v>
      </c>
      <c r="L8" s="20">
        <v>6</v>
      </c>
      <c r="N8" s="1" t="s">
        <v>89</v>
      </c>
      <c r="O8" s="1" t="s">
        <v>47</v>
      </c>
      <c r="P8" s="5">
        <v>3000</v>
      </c>
      <c r="Q8" s="1"/>
      <c r="R8" s="22">
        <f>(Killarney!$P8*Killarney!$Q8)</f>
        <v>0</v>
      </c>
      <c r="V8" s="3"/>
    </row>
    <row r="9" spans="1:22" ht="15">
      <c r="A9" s="133" t="s">
        <v>1</v>
      </c>
      <c r="B9" s="44" t="s">
        <v>90</v>
      </c>
      <c r="C9" s="41" t="s">
        <v>93</v>
      </c>
      <c r="D9" s="42" t="s">
        <v>99</v>
      </c>
      <c r="E9" s="42" t="s">
        <v>100</v>
      </c>
      <c r="F9" s="42" t="s">
        <v>108</v>
      </c>
      <c r="G9" s="42" t="s">
        <v>100</v>
      </c>
      <c r="H9" s="43" t="s">
        <v>114</v>
      </c>
      <c r="J9" s="17"/>
      <c r="K9" s="1" t="s">
        <v>16</v>
      </c>
      <c r="L9" s="20">
        <v>2</v>
      </c>
      <c r="N9" s="1" t="s">
        <v>63</v>
      </c>
      <c r="O9" s="1" t="s">
        <v>47</v>
      </c>
      <c r="P9" s="5">
        <v>200</v>
      </c>
      <c r="Q9" s="1">
        <v>3</v>
      </c>
      <c r="R9" s="22">
        <f>(Killarney!$P9*Killarney!$Q9)</f>
        <v>600</v>
      </c>
      <c r="T9" s="16"/>
      <c r="V9" s="3"/>
    </row>
    <row r="10" spans="1:22" ht="15">
      <c r="A10" s="134"/>
      <c r="B10" s="27" t="s">
        <v>2</v>
      </c>
      <c r="C10" s="25" t="s">
        <v>91</v>
      </c>
      <c r="D10" s="25" t="s">
        <v>91</v>
      </c>
      <c r="E10" s="33" t="s">
        <v>91</v>
      </c>
      <c r="F10" s="33" t="s">
        <v>91</v>
      </c>
      <c r="G10" s="33" t="s">
        <v>91</v>
      </c>
      <c r="H10" s="34" t="s">
        <v>101</v>
      </c>
      <c r="J10" s="17"/>
      <c r="K10" s="1" t="s">
        <v>17</v>
      </c>
      <c r="L10" s="20"/>
      <c r="N10" s="1"/>
      <c r="O10" s="1"/>
      <c r="P10" s="5"/>
      <c r="Q10" s="1"/>
      <c r="R10" s="22"/>
      <c r="V10" s="3"/>
    </row>
    <row r="11" spans="1:22" ht="15">
      <c r="A11" s="134"/>
      <c r="B11" s="27" t="s">
        <v>96</v>
      </c>
      <c r="C11" s="25" t="s">
        <v>97</v>
      </c>
      <c r="D11" s="33" t="s">
        <v>113</v>
      </c>
      <c r="E11" s="33" t="s">
        <v>110</v>
      </c>
      <c r="F11" s="33" t="s">
        <v>113</v>
      </c>
      <c r="G11" s="33" t="s">
        <v>111</v>
      </c>
      <c r="H11" s="34" t="s">
        <v>113</v>
      </c>
      <c r="J11" s="17"/>
      <c r="K11" s="1"/>
      <c r="L11" s="20"/>
      <c r="N11" s="4" t="s">
        <v>25</v>
      </c>
      <c r="O11" s="1"/>
      <c r="P11" s="5"/>
      <c r="Q11" s="1"/>
      <c r="R11" s="22"/>
      <c r="V11" s="3"/>
    </row>
    <row r="12" spans="1:22" ht="15">
      <c r="A12" s="134"/>
      <c r="B12" s="27" t="s">
        <v>3</v>
      </c>
      <c r="C12" s="25" t="s">
        <v>92</v>
      </c>
      <c r="D12" s="24" t="s">
        <v>98</v>
      </c>
      <c r="E12" s="33" t="s">
        <v>113</v>
      </c>
      <c r="F12" s="33" t="s">
        <v>109</v>
      </c>
      <c r="G12" s="33" t="s">
        <v>113</v>
      </c>
      <c r="H12" s="34" t="s">
        <v>102</v>
      </c>
      <c r="J12" s="17" t="s">
        <v>18</v>
      </c>
      <c r="K12" s="1" t="s">
        <v>19</v>
      </c>
      <c r="L12" s="20"/>
      <c r="N12" s="1" t="s">
        <v>26</v>
      </c>
      <c r="O12" s="1" t="s">
        <v>47</v>
      </c>
      <c r="P12" s="5">
        <v>2500</v>
      </c>
      <c r="Q12" s="1">
        <v>1</v>
      </c>
      <c r="R12" s="22">
        <f>(Killarney!$P12*Killarney!$Q12)</f>
        <v>2500</v>
      </c>
      <c r="V12" s="3"/>
    </row>
    <row r="13" spans="1:22" ht="15.75" thickBot="1">
      <c r="A13" s="135"/>
      <c r="B13" s="38" t="s">
        <v>4</v>
      </c>
      <c r="C13" s="24" t="s">
        <v>91</v>
      </c>
      <c r="D13" s="24" t="s">
        <v>91</v>
      </c>
      <c r="E13" s="39" t="s">
        <v>91</v>
      </c>
      <c r="F13" s="39" t="s">
        <v>91</v>
      </c>
      <c r="G13" s="39" t="s">
        <v>91</v>
      </c>
      <c r="H13" s="40" t="s">
        <v>91</v>
      </c>
      <c r="J13" s="17"/>
      <c r="K13" s="1" t="s">
        <v>20</v>
      </c>
      <c r="L13" s="20"/>
      <c r="N13" s="1" t="s">
        <v>27</v>
      </c>
      <c r="O13" s="1" t="s">
        <v>47</v>
      </c>
      <c r="P13" s="5">
        <v>5000</v>
      </c>
      <c r="Q13" s="1"/>
      <c r="R13" s="22">
        <f>(Killarney!$P13*Killarney!$Q13)</f>
        <v>0</v>
      </c>
      <c r="V13" s="3"/>
    </row>
    <row r="14" spans="1:22" ht="15">
      <c r="A14" s="47" t="s">
        <v>5</v>
      </c>
      <c r="B14" s="44" t="s">
        <v>6</v>
      </c>
      <c r="C14" s="41"/>
      <c r="D14" s="42"/>
      <c r="E14" s="42"/>
      <c r="F14" s="42" t="s">
        <v>103</v>
      </c>
      <c r="G14" s="42"/>
      <c r="H14" s="43"/>
      <c r="J14" s="19"/>
      <c r="K14" s="10" t="s">
        <v>21</v>
      </c>
      <c r="L14" s="21"/>
      <c r="N14" s="1"/>
      <c r="O14" s="1"/>
      <c r="P14" s="5"/>
      <c r="Q14" s="1"/>
      <c r="R14" s="22"/>
      <c r="V14" s="3"/>
    </row>
    <row r="15" spans="1:22" ht="15">
      <c r="A15" s="48"/>
      <c r="B15" s="27" t="s">
        <v>7</v>
      </c>
      <c r="C15" s="25"/>
      <c r="D15" s="33"/>
      <c r="E15" s="33"/>
      <c r="F15" s="33"/>
      <c r="G15" s="33"/>
      <c r="H15" s="34"/>
      <c r="N15" s="4" t="s">
        <v>28</v>
      </c>
      <c r="O15" s="1"/>
      <c r="P15" s="5"/>
      <c r="Q15" s="1"/>
      <c r="R15" s="22"/>
      <c r="T15" s="16"/>
      <c r="V15" s="3"/>
    </row>
    <row r="16" spans="1:22" ht="15">
      <c r="A16" s="48"/>
      <c r="B16" s="27" t="s">
        <v>8</v>
      </c>
      <c r="C16" s="25"/>
      <c r="D16" s="33"/>
      <c r="E16" s="33"/>
      <c r="F16" s="33"/>
      <c r="G16" s="33"/>
      <c r="H16" s="34"/>
      <c r="N16" s="1" t="s">
        <v>66</v>
      </c>
      <c r="O16" s="1" t="s">
        <v>47</v>
      </c>
      <c r="P16" s="5">
        <v>2000</v>
      </c>
      <c r="Q16" s="1">
        <v>1</v>
      </c>
      <c r="R16" s="22">
        <f>(Killarney!$P16*Killarney!$Q16)</f>
        <v>2000</v>
      </c>
      <c r="V16" s="3"/>
    </row>
    <row r="17" spans="1:22" ht="15">
      <c r="A17" s="48"/>
      <c r="B17" s="27" t="s">
        <v>9</v>
      </c>
      <c r="C17" s="25"/>
      <c r="D17" s="33"/>
      <c r="E17" s="33"/>
      <c r="F17" s="33"/>
      <c r="G17" s="33"/>
      <c r="H17" s="34"/>
      <c r="N17" s="1" t="s">
        <v>29</v>
      </c>
      <c r="O17" s="1" t="s">
        <v>47</v>
      </c>
      <c r="P17" s="5">
        <v>3</v>
      </c>
      <c r="Q17" s="1">
        <f>L8</f>
        <v>6</v>
      </c>
      <c r="R17" s="22">
        <f>(Killarney!$P17*Killarney!$Q17)</f>
        <v>18</v>
      </c>
      <c r="V17" s="3"/>
    </row>
    <row r="18" spans="1:22" ht="15">
      <c r="A18" s="48"/>
      <c r="B18" s="27" t="s">
        <v>10</v>
      </c>
      <c r="C18" s="25"/>
      <c r="D18" s="33"/>
      <c r="E18" s="33"/>
      <c r="F18" s="33"/>
      <c r="G18" s="33"/>
      <c r="H18" s="34"/>
      <c r="N18" s="1"/>
      <c r="O18" s="1"/>
      <c r="P18" s="5"/>
      <c r="Q18" s="1"/>
      <c r="R18" s="22"/>
      <c r="V18" s="3"/>
    </row>
    <row r="19" spans="1:22" ht="15.75" thickBot="1">
      <c r="A19" s="49"/>
      <c r="B19" s="28" t="s">
        <v>11</v>
      </c>
      <c r="C19" s="35"/>
      <c r="D19" s="36"/>
      <c r="E19" s="36"/>
      <c r="F19" s="36"/>
      <c r="G19" s="36"/>
      <c r="H19" s="37"/>
      <c r="N19" s="4" t="s">
        <v>30</v>
      </c>
      <c r="O19" s="1"/>
      <c r="P19" s="5"/>
      <c r="Q19" s="1"/>
      <c r="R19" s="22"/>
      <c r="V19" s="3"/>
    </row>
    <row r="20" spans="2:22" ht="14.25">
      <c r="B20" s="2" t="s">
        <v>117</v>
      </c>
      <c r="C20" s="2" t="s">
        <v>72</v>
      </c>
      <c r="D20" s="2" t="s">
        <v>119</v>
      </c>
      <c r="E20" s="2" t="s">
        <v>118</v>
      </c>
      <c r="F20" s="2" t="s">
        <v>119</v>
      </c>
      <c r="G20" s="2" t="s">
        <v>118</v>
      </c>
      <c r="H20" s="2" t="s">
        <v>73</v>
      </c>
      <c r="N20" s="1" t="s">
        <v>31</v>
      </c>
      <c r="O20" s="1" t="s">
        <v>48</v>
      </c>
      <c r="P20" s="5">
        <v>20</v>
      </c>
      <c r="Q20" s="1">
        <f>L3</f>
        <v>120</v>
      </c>
      <c r="R20" s="22">
        <f>(Killarney!$P20*Killarney!$Q20)</f>
        <v>2400</v>
      </c>
      <c r="V20" s="3"/>
    </row>
    <row r="21" spans="2:22" ht="15">
      <c r="B21" s="2" t="s">
        <v>120</v>
      </c>
      <c r="C21" s="2" t="s">
        <v>123</v>
      </c>
      <c r="D21" s="2" t="s">
        <v>121</v>
      </c>
      <c r="E21" s="2" t="s">
        <v>121</v>
      </c>
      <c r="F21" s="2" t="s">
        <v>122</v>
      </c>
      <c r="G21" s="2" t="s">
        <v>122</v>
      </c>
      <c r="H21" s="2" t="s">
        <v>126</v>
      </c>
      <c r="N21" s="1"/>
      <c r="O21" s="1"/>
      <c r="P21" s="5"/>
      <c r="Q21" s="1"/>
      <c r="R21" s="22"/>
      <c r="T21" s="16"/>
      <c r="V21" s="3"/>
    </row>
    <row r="22" spans="2:22" ht="15">
      <c r="B22" s="2" t="s">
        <v>124</v>
      </c>
      <c r="C22" s="2" t="s">
        <v>125</v>
      </c>
      <c r="D22" s="2" t="s">
        <v>125</v>
      </c>
      <c r="E22" s="2" t="s">
        <v>125</v>
      </c>
      <c r="F22" s="2" t="s">
        <v>125</v>
      </c>
      <c r="G22" s="2" t="s">
        <v>125</v>
      </c>
      <c r="H22" s="2" t="s">
        <v>125</v>
      </c>
      <c r="N22" s="4" t="s">
        <v>32</v>
      </c>
      <c r="O22" s="1"/>
      <c r="P22" s="5"/>
      <c r="Q22" s="1"/>
      <c r="R22" s="22"/>
      <c r="V22" s="3"/>
    </row>
    <row r="23" spans="14:22" ht="14.25">
      <c r="N23" s="1" t="s">
        <v>86</v>
      </c>
      <c r="O23" s="1" t="s">
        <v>48</v>
      </c>
      <c r="P23" s="5">
        <v>20</v>
      </c>
      <c r="Q23" s="1">
        <f>L3</f>
        <v>120</v>
      </c>
      <c r="R23" s="22">
        <f>(Killarney!$P23*Killarney!$Q23)</f>
        <v>2400</v>
      </c>
      <c r="V23" s="3"/>
    </row>
    <row r="24" spans="2:22" ht="14.25">
      <c r="B24" s="2" t="s">
        <v>127</v>
      </c>
      <c r="C24" s="2" t="s">
        <v>131</v>
      </c>
      <c r="D24" s="2" t="s">
        <v>129</v>
      </c>
      <c r="E24" s="2" t="s">
        <v>130</v>
      </c>
      <c r="F24" s="2" t="s">
        <v>132</v>
      </c>
      <c r="G24" s="2" t="s">
        <v>132</v>
      </c>
      <c r="N24" s="1" t="s">
        <v>33</v>
      </c>
      <c r="O24" s="1" t="s">
        <v>49</v>
      </c>
      <c r="P24" s="5">
        <v>140</v>
      </c>
      <c r="Q24" s="1"/>
      <c r="R24" s="22">
        <f>(Killarney!$P24*Killarney!$Q24)</f>
        <v>0</v>
      </c>
      <c r="V24" s="3"/>
    </row>
    <row r="25" spans="2:22" ht="14.25">
      <c r="B25" s="2" t="s">
        <v>128</v>
      </c>
      <c r="N25" s="1" t="s">
        <v>34</v>
      </c>
      <c r="O25" s="1" t="s">
        <v>48</v>
      </c>
      <c r="P25" s="5">
        <v>35</v>
      </c>
      <c r="Q25" s="1"/>
      <c r="R25" s="22">
        <f>(Killarney!$P25*Killarney!$Q25)</f>
        <v>0</v>
      </c>
      <c r="V25" s="3"/>
    </row>
    <row r="26" spans="14:18" ht="14.25">
      <c r="N26" s="1" t="s">
        <v>35</v>
      </c>
      <c r="O26" s="1" t="s">
        <v>48</v>
      </c>
      <c r="P26" s="5">
        <v>15</v>
      </c>
      <c r="Q26" s="1">
        <f>L3</f>
        <v>120</v>
      </c>
      <c r="R26" s="22">
        <f>(Killarney!$P26*Killarney!$Q26)</f>
        <v>1800</v>
      </c>
    </row>
    <row r="27" spans="14:18" ht="14.25">
      <c r="N27" s="1"/>
      <c r="O27" s="1"/>
      <c r="P27" s="5"/>
      <c r="Q27" s="1"/>
      <c r="R27" s="22"/>
    </row>
    <row r="28" spans="14:22" ht="15">
      <c r="N28" s="4" t="s">
        <v>36</v>
      </c>
      <c r="O28" s="1"/>
      <c r="P28" s="5"/>
      <c r="Q28" s="1"/>
      <c r="R28" s="22"/>
      <c r="T28" s="12"/>
      <c r="U28" s="13"/>
      <c r="V28" s="3"/>
    </row>
    <row r="29" spans="14:22" ht="14.25">
      <c r="N29" s="1" t="s">
        <v>37</v>
      </c>
      <c r="O29" s="1" t="s">
        <v>47</v>
      </c>
      <c r="P29" s="5">
        <v>600</v>
      </c>
      <c r="Q29" s="1">
        <f>L9</f>
        <v>2</v>
      </c>
      <c r="R29" s="22">
        <f>(Killarney!$P29*Killarney!$Q29)</f>
        <v>1200</v>
      </c>
      <c r="T29" s="12"/>
      <c r="U29" s="13"/>
      <c r="V29" s="3"/>
    </row>
    <row r="30" spans="14:22" ht="14.25">
      <c r="N30" s="1" t="s">
        <v>38</v>
      </c>
      <c r="O30" s="1" t="s">
        <v>49</v>
      </c>
      <c r="P30" s="5">
        <v>80</v>
      </c>
      <c r="Q30" s="1"/>
      <c r="R30" s="22">
        <f>(Killarney!$P30*Killarney!$Q30)</f>
        <v>0</v>
      </c>
      <c r="T30" s="12"/>
      <c r="U30" s="13"/>
      <c r="V30" s="3"/>
    </row>
    <row r="31" spans="14:22" ht="14.25">
      <c r="N31" s="1" t="s">
        <v>39</v>
      </c>
      <c r="O31" s="1" t="s">
        <v>49</v>
      </c>
      <c r="P31" s="5">
        <v>82</v>
      </c>
      <c r="Q31" s="1"/>
      <c r="R31" s="22">
        <f>(Killarney!$P31*Killarney!$Q31)</f>
        <v>0</v>
      </c>
      <c r="T31" s="14"/>
      <c r="U31" s="15"/>
      <c r="V31" s="3"/>
    </row>
    <row r="32" spans="14:18" ht="14.25">
      <c r="N32" s="1"/>
      <c r="O32" s="1"/>
      <c r="P32" s="5"/>
      <c r="Q32" s="1"/>
      <c r="R32" s="22"/>
    </row>
    <row r="33" spans="14:18" ht="15">
      <c r="N33" s="4" t="s">
        <v>40</v>
      </c>
      <c r="O33" s="1"/>
      <c r="P33" s="5"/>
      <c r="Q33" s="1"/>
      <c r="R33" s="22"/>
    </row>
    <row r="34" spans="14:18" ht="14.25">
      <c r="N34" s="1" t="s">
        <v>41</v>
      </c>
      <c r="O34" s="1" t="s">
        <v>49</v>
      </c>
      <c r="P34" s="5">
        <v>2200</v>
      </c>
      <c r="Q34" s="1"/>
      <c r="R34" s="22">
        <f>(Killarney!$P34*Killarney!$Q34)</f>
        <v>0</v>
      </c>
    </row>
    <row r="35" spans="14:18" ht="14.25">
      <c r="N35" s="1" t="s">
        <v>65</v>
      </c>
      <c r="O35" s="1" t="s">
        <v>49</v>
      </c>
      <c r="P35" s="5">
        <v>500</v>
      </c>
      <c r="Q35" s="1">
        <f>L8</f>
        <v>6</v>
      </c>
      <c r="R35" s="22">
        <f>(Killarney!$P35*Killarney!$Q35)</f>
        <v>3000</v>
      </c>
    </row>
    <row r="36" spans="14:18" ht="14.25">
      <c r="N36" s="1" t="s">
        <v>42</v>
      </c>
      <c r="O36" s="1" t="s">
        <v>49</v>
      </c>
      <c r="P36" s="5">
        <v>2000</v>
      </c>
      <c r="Q36" s="1"/>
      <c r="R36" s="22">
        <f>(Killarney!$P36*Killarney!$Q36)</f>
        <v>0</v>
      </c>
    </row>
    <row r="37" spans="14:18" ht="14.25">
      <c r="N37" s="1" t="s">
        <v>60</v>
      </c>
      <c r="O37" s="1" t="s">
        <v>47</v>
      </c>
      <c r="P37" s="5">
        <v>600</v>
      </c>
      <c r="Q37" s="1"/>
      <c r="R37" s="22">
        <f>(Killarney!$P37*Killarney!$Q37)</f>
        <v>0</v>
      </c>
    </row>
    <row r="38" spans="14:18" ht="14.25">
      <c r="N38" s="1" t="s">
        <v>62</v>
      </c>
      <c r="O38" s="1" t="s">
        <v>47</v>
      </c>
      <c r="P38" s="5">
        <v>1100</v>
      </c>
      <c r="Q38" s="1"/>
      <c r="R38" s="22">
        <f>(Killarney!$P38*Killarney!$Q38)</f>
        <v>0</v>
      </c>
    </row>
    <row r="39" spans="14:18" ht="14.25">
      <c r="N39" s="1" t="s">
        <v>61</v>
      </c>
      <c r="O39" s="1" t="s">
        <v>47</v>
      </c>
      <c r="P39" s="5">
        <v>2000</v>
      </c>
      <c r="Q39" s="1"/>
      <c r="R39" s="22">
        <f>(Killarney!$P39*Killarney!$Q39)</f>
        <v>0</v>
      </c>
    </row>
    <row r="40" spans="14:18" ht="14.25">
      <c r="N40" s="1"/>
      <c r="O40" s="1"/>
      <c r="P40" s="5"/>
      <c r="Q40" s="1"/>
      <c r="R40" s="22"/>
    </row>
    <row r="41" spans="14:18" ht="15">
      <c r="N41" s="4" t="s">
        <v>50</v>
      </c>
      <c r="O41" s="1"/>
      <c r="P41" s="5"/>
      <c r="Q41" s="1"/>
      <c r="R41" s="22"/>
    </row>
    <row r="42" spans="14:18" ht="14.25">
      <c r="N42" s="1" t="s">
        <v>51</v>
      </c>
      <c r="O42" s="1" t="s">
        <v>49</v>
      </c>
      <c r="P42" s="5">
        <v>100</v>
      </c>
      <c r="Q42" s="1">
        <v>4</v>
      </c>
      <c r="R42" s="22">
        <f>(Killarney!$P42*Killarney!$Q42)</f>
        <v>400</v>
      </c>
    </row>
    <row r="43" spans="14:18" ht="14.25">
      <c r="N43" s="1" t="s">
        <v>68</v>
      </c>
      <c r="O43" s="1" t="s">
        <v>48</v>
      </c>
      <c r="P43" s="5">
        <v>65</v>
      </c>
      <c r="Q43" s="1">
        <f>L3</f>
        <v>120</v>
      </c>
      <c r="R43" s="22">
        <f>(Killarney!$P43*Killarney!$Q43)</f>
        <v>7800</v>
      </c>
    </row>
    <row r="44" spans="14:18" ht="14.25">
      <c r="N44" s="1" t="s">
        <v>67</v>
      </c>
      <c r="O44" s="1" t="s">
        <v>48</v>
      </c>
      <c r="P44" s="5">
        <v>45</v>
      </c>
      <c r="Q44" s="1">
        <f>L3</f>
        <v>120</v>
      </c>
      <c r="R44" s="22">
        <f>(Killarney!$P44*Killarney!$Q44)</f>
        <v>5400</v>
      </c>
    </row>
    <row r="45" spans="14:18" ht="14.25">
      <c r="N45" s="1" t="s">
        <v>52</v>
      </c>
      <c r="O45" s="1" t="s">
        <v>48</v>
      </c>
      <c r="P45" s="5">
        <v>35</v>
      </c>
      <c r="Q45" s="1">
        <f>L3</f>
        <v>120</v>
      </c>
      <c r="R45" s="22">
        <f>(Killarney!$P45*Killarney!$Q45)</f>
        <v>4200</v>
      </c>
    </row>
    <row r="46" spans="14:18" ht="14.25">
      <c r="N46" s="1" t="s">
        <v>53</v>
      </c>
      <c r="O46" s="1" t="s">
        <v>48</v>
      </c>
      <c r="P46" s="5">
        <v>150</v>
      </c>
      <c r="Q46" s="1">
        <f>L3</f>
        <v>120</v>
      </c>
      <c r="R46" s="22">
        <f>(Killarney!$P46*Killarney!$Q46)</f>
        <v>18000</v>
      </c>
    </row>
    <row r="47" spans="14:18" ht="14.25">
      <c r="N47" s="1" t="s">
        <v>54</v>
      </c>
      <c r="O47" s="1" t="s">
        <v>48</v>
      </c>
      <c r="P47" s="5">
        <v>250</v>
      </c>
      <c r="Q47" s="1">
        <f>L3</f>
        <v>120</v>
      </c>
      <c r="R47" s="22">
        <f>(Killarney!$P47*Killarney!$Q47)</f>
        <v>30000</v>
      </c>
    </row>
    <row r="48" spans="14:18" ht="14.25">
      <c r="N48" s="1"/>
      <c r="O48" s="1"/>
      <c r="P48" s="5"/>
      <c r="Q48" s="1"/>
      <c r="R48" s="22"/>
    </row>
    <row r="49" spans="14:18" ht="15">
      <c r="N49" s="4" t="s">
        <v>55</v>
      </c>
      <c r="O49" s="1"/>
      <c r="P49" s="5"/>
      <c r="Q49" s="1"/>
      <c r="R49" s="22"/>
    </row>
    <row r="50" spans="14:18" ht="14.25">
      <c r="N50" s="1" t="s">
        <v>56</v>
      </c>
      <c r="O50" s="1" t="s">
        <v>47</v>
      </c>
      <c r="P50" s="5">
        <v>1500</v>
      </c>
      <c r="Q50" s="1">
        <v>1</v>
      </c>
      <c r="R50" s="22">
        <f>(Killarney!$P50*Killarney!$Q50)</f>
        <v>1500</v>
      </c>
    </row>
    <row r="51" spans="14:18" ht="14.25">
      <c r="N51" s="1"/>
      <c r="O51" s="1"/>
      <c r="P51" s="5"/>
      <c r="Q51" s="1"/>
      <c r="R51" s="22"/>
    </row>
    <row r="52" spans="14:18" ht="15">
      <c r="N52" s="4" t="s">
        <v>57</v>
      </c>
      <c r="O52" s="1"/>
      <c r="P52" s="5"/>
      <c r="Q52" s="1"/>
      <c r="R52" s="22">
        <f>(Killarney!$P52*Killarney!$Q52)</f>
        <v>0</v>
      </c>
    </row>
    <row r="53" spans="14:18" ht="15">
      <c r="N53" s="4" t="s">
        <v>46</v>
      </c>
      <c r="O53" s="1"/>
      <c r="P53" s="5"/>
      <c r="Q53" s="1"/>
      <c r="R53" s="22">
        <f>SUM(R3:R52)</f>
        <v>86218</v>
      </c>
    </row>
    <row r="54" spans="14:18" ht="15">
      <c r="N54" s="4" t="s">
        <v>58</v>
      </c>
      <c r="O54" s="1"/>
      <c r="P54" s="6">
        <v>0.3</v>
      </c>
      <c r="Q54" s="1"/>
      <c r="R54" s="22">
        <f>(0.3*R53)</f>
        <v>25865.399999999998</v>
      </c>
    </row>
    <row r="55" spans="14:18" ht="15">
      <c r="N55" s="9" t="s">
        <v>59</v>
      </c>
      <c r="O55" s="10"/>
      <c r="P55" s="11"/>
      <c r="Q55" s="10"/>
      <c r="R55" s="23">
        <f>SUM(R53:R54)</f>
        <v>112083.4</v>
      </c>
    </row>
    <row r="56" ht="14.25">
      <c r="P56" s="3"/>
    </row>
    <row r="57" ht="14.25">
      <c r="P57" s="3"/>
    </row>
    <row r="58" ht="14.25">
      <c r="P58" s="3"/>
    </row>
    <row r="59" ht="14.25">
      <c r="P59" s="3"/>
    </row>
    <row r="60" ht="14.25">
      <c r="P60" s="3"/>
    </row>
    <row r="61" ht="14.25">
      <c r="P61" s="3"/>
    </row>
    <row r="62" ht="14.25">
      <c r="P62" s="3"/>
    </row>
    <row r="63" ht="14.25">
      <c r="P63" s="3"/>
    </row>
    <row r="64" ht="14.25">
      <c r="P64" s="3"/>
    </row>
    <row r="65" ht="14.25">
      <c r="P65" s="3"/>
    </row>
    <row r="66" ht="14.25">
      <c r="P66" s="3"/>
    </row>
  </sheetData>
  <sheetProtection/>
  <mergeCells count="1">
    <mergeCell ref="A9:A13"/>
  </mergeCells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78" zoomScaleNormal="78" zoomScalePageLayoutView="0" workbookViewId="0" topLeftCell="A1">
      <selection activeCell="F26" sqref="F26"/>
    </sheetView>
  </sheetViews>
  <sheetFormatPr defaultColWidth="9.140625" defaultRowHeight="15"/>
  <cols>
    <col min="1" max="1" width="7.421875" style="2" customWidth="1"/>
    <col min="2" max="2" width="61.28125" style="2" customWidth="1"/>
    <col min="3" max="3" width="9.140625" style="2" customWidth="1"/>
    <col min="4" max="4" width="12.7109375" style="2" bestFit="1" customWidth="1"/>
    <col min="5" max="5" width="10.8515625" style="2" customWidth="1"/>
    <col min="6" max="6" width="11.421875" style="2" customWidth="1"/>
    <col min="7" max="7" width="9.7109375" style="2" customWidth="1"/>
    <col min="8" max="16384" width="9.140625" style="2" customWidth="1"/>
  </cols>
  <sheetData>
    <row r="1" spans="1:6" ht="15.75">
      <c r="A1" s="119" t="s">
        <v>245</v>
      </c>
      <c r="B1" s="119"/>
      <c r="C1" s="119"/>
      <c r="D1" s="119"/>
      <c r="E1" s="119"/>
      <c r="F1" s="119"/>
    </row>
    <row r="2" spans="1:6" ht="57.75" customHeight="1">
      <c r="A2" s="137" t="s">
        <v>69</v>
      </c>
      <c r="B2" s="137"/>
      <c r="C2" s="136" t="s">
        <v>134</v>
      </c>
      <c r="D2" s="136"/>
      <c r="E2" s="136"/>
      <c r="F2" s="92" t="s">
        <v>177</v>
      </c>
    </row>
    <row r="3" spans="1:6" ht="15.75">
      <c r="A3" s="56" t="s">
        <v>233</v>
      </c>
      <c r="B3" s="57" t="s">
        <v>141</v>
      </c>
      <c r="C3" s="57" t="s">
        <v>43</v>
      </c>
      <c r="D3" s="57" t="s">
        <v>44</v>
      </c>
      <c r="E3" s="57" t="s">
        <v>45</v>
      </c>
      <c r="F3" s="57" t="s">
        <v>46</v>
      </c>
    </row>
    <row r="4" spans="1:6" ht="15.75">
      <c r="A4" s="58">
        <v>10</v>
      </c>
      <c r="B4" s="59" t="s">
        <v>25</v>
      </c>
      <c r="C4" s="58"/>
      <c r="D4" s="58"/>
      <c r="E4" s="60"/>
      <c r="F4" s="60"/>
    </row>
    <row r="5" spans="1:6" ht="15">
      <c r="A5" s="57">
        <v>10.1</v>
      </c>
      <c r="B5" s="57" t="s">
        <v>185</v>
      </c>
      <c r="C5" s="57" t="s">
        <v>180</v>
      </c>
      <c r="D5" s="57">
        <v>1</v>
      </c>
      <c r="E5" s="61">
        <v>0</v>
      </c>
      <c r="F5" s="62">
        <f>'TABLE E - 16th'!$D5*'TABLE E - 16th'!$E5</f>
        <v>0</v>
      </c>
    </row>
    <row r="6" spans="1:6" ht="15.75">
      <c r="A6" s="58">
        <v>20</v>
      </c>
      <c r="B6" s="59" t="s">
        <v>28</v>
      </c>
      <c r="C6" s="58"/>
      <c r="D6" s="58"/>
      <c r="E6" s="60"/>
      <c r="F6" s="60"/>
    </row>
    <row r="7" spans="1:6" ht="15">
      <c r="A7" s="57">
        <v>20.1</v>
      </c>
      <c r="B7" s="57" t="s">
        <v>202</v>
      </c>
      <c r="C7" s="57" t="s">
        <v>180</v>
      </c>
      <c r="D7" s="57">
        <v>1</v>
      </c>
      <c r="E7" s="61">
        <v>0</v>
      </c>
      <c r="F7" s="61">
        <f>E7*D7</f>
        <v>0</v>
      </c>
    </row>
    <row r="8" spans="1:6" ht="15.75">
      <c r="A8" s="58">
        <v>30</v>
      </c>
      <c r="B8" s="59" t="s">
        <v>160</v>
      </c>
      <c r="C8" s="58"/>
      <c r="D8" s="58"/>
      <c r="E8" s="60"/>
      <c r="F8" s="60"/>
    </row>
    <row r="9" spans="1:6" ht="15">
      <c r="A9" s="57">
        <v>30.1</v>
      </c>
      <c r="B9" s="57" t="s">
        <v>31</v>
      </c>
      <c r="C9" s="57" t="s">
        <v>180</v>
      </c>
      <c r="D9" s="57">
        <v>1</v>
      </c>
      <c r="E9" s="61">
        <v>0</v>
      </c>
      <c r="F9" s="61">
        <f>'TABLE E - 16th'!$E9*'TABLE E - 16th'!$D9</f>
        <v>0</v>
      </c>
    </row>
    <row r="10" spans="1:6" ht="15">
      <c r="A10" s="57">
        <v>30.2</v>
      </c>
      <c r="B10" s="63" t="s">
        <v>189</v>
      </c>
      <c r="C10" s="63" t="s">
        <v>180</v>
      </c>
      <c r="D10" s="63">
        <v>1</v>
      </c>
      <c r="E10" s="64">
        <v>0</v>
      </c>
      <c r="F10" s="61">
        <f>'TABLE E - 16th'!$E10*'TABLE E - 16th'!$D10</f>
        <v>0</v>
      </c>
    </row>
    <row r="11" spans="1:6" ht="15.75">
      <c r="A11" s="58">
        <v>40</v>
      </c>
      <c r="B11" s="59" t="s">
        <v>36</v>
      </c>
      <c r="C11" s="58"/>
      <c r="D11" s="58"/>
      <c r="E11" s="58"/>
      <c r="F11" s="60"/>
    </row>
    <row r="12" spans="1:6" ht="15">
      <c r="A12" s="63">
        <v>40.1</v>
      </c>
      <c r="B12" s="63" t="s">
        <v>204</v>
      </c>
      <c r="C12" s="63" t="s">
        <v>180</v>
      </c>
      <c r="D12" s="63">
        <v>1</v>
      </c>
      <c r="E12" s="64">
        <v>0</v>
      </c>
      <c r="F12" s="64">
        <f>'TABLE E - 16th'!$E12*'TABLE E - 16th'!$D12</f>
        <v>0</v>
      </c>
    </row>
    <row r="13" spans="1:6" ht="15">
      <c r="A13" s="63">
        <v>40.2</v>
      </c>
      <c r="B13" s="63" t="s">
        <v>225</v>
      </c>
      <c r="C13" s="63" t="s">
        <v>180</v>
      </c>
      <c r="D13" s="63">
        <v>1</v>
      </c>
      <c r="E13" s="64">
        <v>0</v>
      </c>
      <c r="F13" s="64">
        <f>'TABLE E - 16th'!$E13*'TABLE E - 16th'!$D13</f>
        <v>0</v>
      </c>
    </row>
    <row r="14" spans="1:6" ht="15.75">
      <c r="A14" s="58">
        <v>50</v>
      </c>
      <c r="B14" s="59" t="s">
        <v>163</v>
      </c>
      <c r="C14" s="58"/>
      <c r="D14" s="58"/>
      <c r="E14" s="60"/>
      <c r="F14" s="60"/>
    </row>
    <row r="15" spans="1:6" ht="15">
      <c r="A15" s="57">
        <v>50.1</v>
      </c>
      <c r="B15" s="57" t="s">
        <v>206</v>
      </c>
      <c r="C15" s="57" t="s">
        <v>47</v>
      </c>
      <c r="D15" s="57">
        <v>1</v>
      </c>
      <c r="E15" s="61">
        <v>0</v>
      </c>
      <c r="F15" s="61">
        <f>'TABLE E - 16th'!$E15*'TABLE E - 16th'!$D15</f>
        <v>0</v>
      </c>
    </row>
    <row r="16" spans="1:6" ht="15.75">
      <c r="A16" s="58">
        <v>60</v>
      </c>
      <c r="B16" s="59" t="s">
        <v>50</v>
      </c>
      <c r="C16" s="58"/>
      <c r="D16" s="58"/>
      <c r="E16" s="60"/>
      <c r="F16" s="60"/>
    </row>
    <row r="17" spans="1:6" ht="15">
      <c r="A17" s="57">
        <v>60.1</v>
      </c>
      <c r="B17" s="57" t="s">
        <v>190</v>
      </c>
      <c r="C17" s="67" t="s">
        <v>165</v>
      </c>
      <c r="D17" s="73">
        <v>53</v>
      </c>
      <c r="E17" s="104">
        <v>0</v>
      </c>
      <c r="F17" s="74">
        <f>D17*E17</f>
        <v>0</v>
      </c>
    </row>
    <row r="18" spans="1:6" ht="15">
      <c r="A18" s="57">
        <v>60.2</v>
      </c>
      <c r="B18" s="57" t="s">
        <v>226</v>
      </c>
      <c r="C18" s="67" t="s">
        <v>165</v>
      </c>
      <c r="D18" s="73">
        <v>43</v>
      </c>
      <c r="E18" s="104">
        <v>0</v>
      </c>
      <c r="F18" s="74">
        <f>D18*E18</f>
        <v>0</v>
      </c>
    </row>
    <row r="19" spans="1:6" ht="15">
      <c r="A19" s="57">
        <v>60.3</v>
      </c>
      <c r="B19" s="57" t="s">
        <v>227</v>
      </c>
      <c r="C19" s="67" t="s">
        <v>165</v>
      </c>
      <c r="D19" s="73">
        <v>15</v>
      </c>
      <c r="E19" s="104">
        <v>0</v>
      </c>
      <c r="F19" s="74">
        <f>D19*E19</f>
        <v>0</v>
      </c>
    </row>
    <row r="20" spans="1:6" ht="15">
      <c r="A20" s="57">
        <v>60.4</v>
      </c>
      <c r="B20" s="57" t="s">
        <v>215</v>
      </c>
      <c r="C20" s="57" t="s">
        <v>48</v>
      </c>
      <c r="D20" s="57">
        <v>12</v>
      </c>
      <c r="E20" s="71">
        <f>0</f>
        <v>0</v>
      </c>
      <c r="F20" s="114">
        <f>D20*E20</f>
        <v>0</v>
      </c>
    </row>
    <row r="21" spans="1:6" ht="15">
      <c r="A21" s="57">
        <v>60.5</v>
      </c>
      <c r="B21" s="57" t="s">
        <v>195</v>
      </c>
      <c r="C21" s="57" t="s">
        <v>183</v>
      </c>
      <c r="D21" s="57">
        <v>1.5</v>
      </c>
      <c r="E21" s="71">
        <f>0</f>
        <v>0</v>
      </c>
      <c r="F21" s="114">
        <f>D21*E21</f>
        <v>0</v>
      </c>
    </row>
    <row r="22" spans="1:6" ht="15.75">
      <c r="A22" s="59">
        <v>70</v>
      </c>
      <c r="B22" s="59" t="s">
        <v>147</v>
      </c>
      <c r="C22" s="58"/>
      <c r="D22" s="58"/>
      <c r="E22" s="60"/>
      <c r="F22" s="60"/>
    </row>
    <row r="23" spans="1:6" ht="33.75" customHeight="1">
      <c r="A23" s="57">
        <v>70.1</v>
      </c>
      <c r="B23" s="115" t="s">
        <v>263</v>
      </c>
      <c r="C23" s="57" t="s">
        <v>184</v>
      </c>
      <c r="D23" s="57">
        <v>12</v>
      </c>
      <c r="E23" s="61">
        <v>0</v>
      </c>
      <c r="F23" s="61">
        <f>('TABLE A - Tupper'!$E23*'TABLE A - Tupper'!$D23)</f>
        <v>0</v>
      </c>
    </row>
    <row r="24" spans="1:6" ht="30">
      <c r="A24" s="57">
        <v>70.2</v>
      </c>
      <c r="B24" s="115" t="s">
        <v>264</v>
      </c>
      <c r="C24" s="57" t="s">
        <v>184</v>
      </c>
      <c r="D24" s="57">
        <v>12</v>
      </c>
      <c r="E24" s="61">
        <v>0</v>
      </c>
      <c r="F24" s="61">
        <f>('TABLE A - Tupper'!$E24*'TABLE A - Tupper'!$D24)</f>
        <v>0</v>
      </c>
    </row>
    <row r="25" spans="1:6" ht="15.75">
      <c r="A25" s="57">
        <v>80</v>
      </c>
      <c r="B25" s="69" t="s">
        <v>59</v>
      </c>
      <c r="C25" s="57"/>
      <c r="D25" s="57"/>
      <c r="E25" s="61"/>
      <c r="F25" s="61" t="e">
        <f>F5:F24</f>
        <v>#VALUE!</v>
      </c>
    </row>
    <row r="27" spans="1:6" ht="15">
      <c r="A27" s="1"/>
      <c r="B27" s="4" t="s">
        <v>252</v>
      </c>
      <c r="C27" s="1"/>
      <c r="D27" s="1"/>
      <c r="E27" s="1"/>
      <c r="F27" s="1"/>
    </row>
    <row r="28" spans="1:6" ht="15">
      <c r="A28" s="116" t="s">
        <v>258</v>
      </c>
      <c r="B28" s="1" t="s">
        <v>265</v>
      </c>
      <c r="C28" s="1" t="s">
        <v>253</v>
      </c>
      <c r="D28" s="1">
        <v>1</v>
      </c>
      <c r="E28" s="61">
        <v>0</v>
      </c>
      <c r="F28" s="79">
        <f>D28*E28</f>
        <v>0</v>
      </c>
    </row>
    <row r="29" spans="1:6" ht="15">
      <c r="A29" s="116" t="s">
        <v>259</v>
      </c>
      <c r="B29" s="1" t="s">
        <v>254</v>
      </c>
      <c r="C29" s="1" t="s">
        <v>184</v>
      </c>
      <c r="D29" s="1">
        <v>12</v>
      </c>
      <c r="E29" s="61">
        <v>0</v>
      </c>
      <c r="F29" s="79">
        <f>D29*E29</f>
        <v>0</v>
      </c>
    </row>
    <row r="30" spans="1:6" ht="15">
      <c r="A30" s="116" t="s">
        <v>260</v>
      </c>
      <c r="B30" s="1" t="s">
        <v>255</v>
      </c>
      <c r="C30" s="1" t="s">
        <v>184</v>
      </c>
      <c r="D30" s="1">
        <v>12</v>
      </c>
      <c r="E30" s="61">
        <v>0</v>
      </c>
      <c r="F30" s="79">
        <f>D30*E30</f>
        <v>0</v>
      </c>
    </row>
    <row r="31" spans="1:6" ht="15">
      <c r="A31" s="116" t="s">
        <v>261</v>
      </c>
      <c r="B31" s="1" t="s">
        <v>256</v>
      </c>
      <c r="C31" s="1" t="s">
        <v>184</v>
      </c>
      <c r="D31" s="1">
        <v>12</v>
      </c>
      <c r="E31" s="61">
        <v>0</v>
      </c>
      <c r="F31" s="79">
        <f>D31*E31</f>
        <v>0</v>
      </c>
    </row>
  </sheetData>
  <sheetProtection/>
  <mergeCells count="3">
    <mergeCell ref="C2:E2"/>
    <mergeCell ref="A1:F1"/>
    <mergeCell ref="A2:B2"/>
  </mergeCells>
  <printOptions/>
  <pageMargins left="0.7" right="0.7" top="0.75" bottom="0.75" header="0.3" footer="0.3"/>
  <pageSetup fitToHeight="1" fitToWidth="1" horizontalDpi="600" verticalDpi="600" orientation="portrait" scale="75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6" zoomScaleNormal="76" zoomScalePageLayoutView="0" workbookViewId="0" topLeftCell="A1">
      <selection activeCell="F28" sqref="F28"/>
    </sheetView>
  </sheetViews>
  <sheetFormatPr defaultColWidth="9.140625" defaultRowHeight="15"/>
  <cols>
    <col min="1" max="1" width="6.421875" style="2" customWidth="1"/>
    <col min="2" max="2" width="56.00390625" style="2" customWidth="1"/>
    <col min="3" max="3" width="9.140625" style="2" customWidth="1"/>
    <col min="4" max="4" width="12.7109375" style="2" bestFit="1" customWidth="1"/>
    <col min="5" max="5" width="10.8515625" style="2" customWidth="1"/>
    <col min="6" max="6" width="11.421875" style="2" customWidth="1"/>
    <col min="7" max="7" width="9.7109375" style="2" customWidth="1"/>
    <col min="8" max="16384" width="9.140625" style="2" customWidth="1"/>
  </cols>
  <sheetData>
    <row r="1" spans="1:6" ht="22.5" customHeight="1">
      <c r="A1" s="119" t="s">
        <v>246</v>
      </c>
      <c r="B1" s="119"/>
      <c r="C1" s="119"/>
      <c r="D1" s="119"/>
      <c r="E1" s="119"/>
      <c r="F1" s="119"/>
    </row>
    <row r="2" spans="1:6" ht="42" customHeight="1">
      <c r="A2" s="120" t="s">
        <v>69</v>
      </c>
      <c r="B2" s="120"/>
      <c r="C2" s="118" t="s">
        <v>135</v>
      </c>
      <c r="D2" s="118"/>
      <c r="E2" s="118"/>
      <c r="F2" s="72" t="s">
        <v>175</v>
      </c>
    </row>
    <row r="3" spans="1:6" ht="45" customHeight="1">
      <c r="A3" s="120"/>
      <c r="B3" s="120"/>
      <c r="C3" s="118" t="s">
        <v>136</v>
      </c>
      <c r="D3" s="118"/>
      <c r="E3" s="118"/>
      <c r="F3" s="72" t="s">
        <v>175</v>
      </c>
    </row>
    <row r="4" spans="1:6" ht="15.75">
      <c r="A4" s="56" t="s">
        <v>233</v>
      </c>
      <c r="B4" s="57" t="s">
        <v>142</v>
      </c>
      <c r="C4" s="57" t="s">
        <v>43</v>
      </c>
      <c r="D4" s="57" t="s">
        <v>45</v>
      </c>
      <c r="E4" s="57" t="s">
        <v>44</v>
      </c>
      <c r="F4" s="57" t="s">
        <v>46</v>
      </c>
    </row>
    <row r="5" spans="1:6" ht="15.75">
      <c r="A5" s="58">
        <v>10</v>
      </c>
      <c r="B5" s="59" t="s">
        <v>25</v>
      </c>
      <c r="C5" s="58"/>
      <c r="D5" s="58"/>
      <c r="E5" s="60"/>
      <c r="F5" s="60"/>
    </row>
    <row r="6" spans="1:6" ht="15">
      <c r="A6" s="57">
        <v>10.1</v>
      </c>
      <c r="B6" s="57" t="s">
        <v>185</v>
      </c>
      <c r="C6" s="57" t="s">
        <v>180</v>
      </c>
      <c r="D6" s="57">
        <v>1</v>
      </c>
      <c r="E6" s="61">
        <v>0</v>
      </c>
      <c r="F6" s="61">
        <f>'TABLE F - Penticton'!$E6*'TABLE F - Penticton'!$D6</f>
        <v>0</v>
      </c>
    </row>
    <row r="7" spans="1:6" ht="15.75">
      <c r="A7" s="58">
        <v>20</v>
      </c>
      <c r="B7" s="59" t="s">
        <v>28</v>
      </c>
      <c r="C7" s="58"/>
      <c r="D7" s="58"/>
      <c r="E7" s="60"/>
      <c r="F7" s="60"/>
    </row>
    <row r="8" spans="1:6" ht="15">
      <c r="A8" s="57">
        <v>20.1</v>
      </c>
      <c r="B8" s="57" t="s">
        <v>202</v>
      </c>
      <c r="C8" s="57" t="s">
        <v>180</v>
      </c>
      <c r="D8" s="57">
        <v>1</v>
      </c>
      <c r="E8" s="61">
        <v>0</v>
      </c>
      <c r="F8" s="61">
        <f>E8*D8</f>
        <v>0</v>
      </c>
    </row>
    <row r="9" spans="1:6" ht="15">
      <c r="A9" s="57">
        <v>20.2</v>
      </c>
      <c r="B9" s="57" t="s">
        <v>203</v>
      </c>
      <c r="C9" s="57" t="s">
        <v>181</v>
      </c>
      <c r="D9" s="57">
        <v>1</v>
      </c>
      <c r="E9" s="61">
        <v>0</v>
      </c>
      <c r="F9" s="61">
        <f>E9*D9</f>
        <v>0</v>
      </c>
    </row>
    <row r="10" spans="1:6" ht="15.75">
      <c r="A10" s="58">
        <v>30</v>
      </c>
      <c r="B10" s="59" t="s">
        <v>160</v>
      </c>
      <c r="C10" s="58"/>
      <c r="D10" s="58"/>
      <c r="E10" s="60"/>
      <c r="F10" s="60"/>
    </row>
    <row r="11" spans="1:6" ht="15">
      <c r="A11" s="57">
        <v>30.1</v>
      </c>
      <c r="B11" s="57" t="s">
        <v>31</v>
      </c>
      <c r="C11" s="57" t="s">
        <v>180</v>
      </c>
      <c r="D11" s="57">
        <v>1</v>
      </c>
      <c r="E11" s="61">
        <v>0</v>
      </c>
      <c r="F11" s="61">
        <f>'TABLE F - Penticton'!$E11*'TABLE F - Penticton'!$D11</f>
        <v>0</v>
      </c>
    </row>
    <row r="12" spans="1:6" ht="15">
      <c r="A12" s="57">
        <v>30.2</v>
      </c>
      <c r="B12" s="63" t="s">
        <v>182</v>
      </c>
      <c r="C12" s="63" t="s">
        <v>180</v>
      </c>
      <c r="D12" s="63">
        <v>1</v>
      </c>
      <c r="E12" s="64">
        <v>0</v>
      </c>
      <c r="F12" s="61">
        <f aca="true" t="shared" si="0" ref="F12:F23">E12*D12</f>
        <v>0</v>
      </c>
    </row>
    <row r="13" spans="1:6" ht="15.75">
      <c r="A13" s="58">
        <v>40</v>
      </c>
      <c r="B13" s="59" t="s">
        <v>36</v>
      </c>
      <c r="C13" s="58"/>
      <c r="D13" s="58"/>
      <c r="E13" s="60"/>
      <c r="F13" s="60"/>
    </row>
    <row r="14" spans="1:6" ht="15">
      <c r="A14" s="63">
        <v>40.1</v>
      </c>
      <c r="B14" s="63" t="s">
        <v>204</v>
      </c>
      <c r="C14" s="63" t="s">
        <v>180</v>
      </c>
      <c r="D14" s="63">
        <v>1</v>
      </c>
      <c r="E14" s="64">
        <v>0</v>
      </c>
      <c r="F14" s="61">
        <f t="shared" si="0"/>
        <v>0</v>
      </c>
    </row>
    <row r="15" spans="1:6" ht="15">
      <c r="A15" s="63">
        <v>40.2</v>
      </c>
      <c r="B15" s="63" t="s">
        <v>217</v>
      </c>
      <c r="C15" s="63" t="s">
        <v>180</v>
      </c>
      <c r="D15" s="63">
        <v>1</v>
      </c>
      <c r="E15" s="64">
        <v>0</v>
      </c>
      <c r="F15" s="61">
        <f t="shared" si="0"/>
        <v>0</v>
      </c>
    </row>
    <row r="16" spans="1:6" ht="15.75">
      <c r="A16" s="58">
        <v>50</v>
      </c>
      <c r="B16" s="59" t="s">
        <v>163</v>
      </c>
      <c r="C16" s="58"/>
      <c r="D16" s="58"/>
      <c r="E16" s="60"/>
      <c r="F16" s="60"/>
    </row>
    <row r="17" spans="1:6" ht="15">
      <c r="A17" s="57">
        <v>50.1</v>
      </c>
      <c r="B17" s="57" t="s">
        <v>206</v>
      </c>
      <c r="C17" s="57" t="s">
        <v>47</v>
      </c>
      <c r="D17" s="57">
        <v>2</v>
      </c>
      <c r="E17" s="61">
        <v>0</v>
      </c>
      <c r="F17" s="61">
        <f t="shared" si="0"/>
        <v>0</v>
      </c>
    </row>
    <row r="18" spans="1:6" ht="15.75">
      <c r="A18" s="58">
        <v>60</v>
      </c>
      <c r="B18" s="59" t="s">
        <v>50</v>
      </c>
      <c r="C18" s="58"/>
      <c r="D18" s="58"/>
      <c r="E18" s="60"/>
      <c r="F18" s="60"/>
    </row>
    <row r="19" spans="1:6" ht="15">
      <c r="A19" s="57">
        <v>60.1</v>
      </c>
      <c r="B19" s="57" t="s">
        <v>186</v>
      </c>
      <c r="C19" s="67" t="s">
        <v>165</v>
      </c>
      <c r="D19" s="73">
        <v>58</v>
      </c>
      <c r="E19" s="61">
        <v>0</v>
      </c>
      <c r="F19" s="61">
        <f t="shared" si="0"/>
        <v>0</v>
      </c>
    </row>
    <row r="20" spans="1:6" ht="15">
      <c r="A20" s="57">
        <v>60.2</v>
      </c>
      <c r="B20" s="57" t="s">
        <v>187</v>
      </c>
      <c r="C20" s="67" t="s">
        <v>165</v>
      </c>
      <c r="D20" s="73">
        <v>38</v>
      </c>
      <c r="E20" s="61">
        <v>0</v>
      </c>
      <c r="F20" s="61">
        <f t="shared" si="0"/>
        <v>0</v>
      </c>
    </row>
    <row r="21" spans="1:6" ht="15">
      <c r="A21" s="57">
        <v>60.3</v>
      </c>
      <c r="B21" s="57" t="s">
        <v>176</v>
      </c>
      <c r="C21" s="67" t="s">
        <v>165</v>
      </c>
      <c r="D21" s="73">
        <v>103</v>
      </c>
      <c r="E21" s="61">
        <v>0</v>
      </c>
      <c r="F21" s="61">
        <f t="shared" si="0"/>
        <v>0</v>
      </c>
    </row>
    <row r="22" spans="1:6" ht="15">
      <c r="A22" s="57">
        <v>60.4</v>
      </c>
      <c r="B22" s="57" t="s">
        <v>215</v>
      </c>
      <c r="C22" s="57" t="s">
        <v>48</v>
      </c>
      <c r="D22" s="86">
        <v>30</v>
      </c>
      <c r="E22" s="61">
        <v>0</v>
      </c>
      <c r="F22" s="61">
        <f t="shared" si="0"/>
        <v>0</v>
      </c>
    </row>
    <row r="23" spans="1:6" ht="15">
      <c r="A23" s="57">
        <v>60.5</v>
      </c>
      <c r="B23" s="57" t="s">
        <v>195</v>
      </c>
      <c r="C23" s="57" t="s">
        <v>183</v>
      </c>
      <c r="D23" s="57">
        <v>1.5</v>
      </c>
      <c r="E23" s="61">
        <v>0</v>
      </c>
      <c r="F23" s="61">
        <f t="shared" si="0"/>
        <v>0</v>
      </c>
    </row>
    <row r="24" spans="1:6" ht="15.75">
      <c r="A24" s="59">
        <v>70</v>
      </c>
      <c r="B24" s="59" t="s">
        <v>147</v>
      </c>
      <c r="C24" s="58"/>
      <c r="D24" s="58"/>
      <c r="E24" s="60"/>
      <c r="F24" s="60"/>
    </row>
    <row r="25" spans="1:6" ht="33.75" customHeight="1">
      <c r="A25" s="57">
        <v>70.1</v>
      </c>
      <c r="B25" s="115" t="s">
        <v>263</v>
      </c>
      <c r="C25" s="57" t="s">
        <v>184</v>
      </c>
      <c r="D25" s="57">
        <v>12</v>
      </c>
      <c r="E25" s="61">
        <v>0</v>
      </c>
      <c r="F25" s="61">
        <f>('TABLE A - Tupper'!$E25*'TABLE A - Tupper'!$D25)</f>
        <v>0</v>
      </c>
    </row>
    <row r="26" spans="1:6" ht="30">
      <c r="A26" s="57">
        <v>70.2</v>
      </c>
      <c r="B26" s="115" t="s">
        <v>264</v>
      </c>
      <c r="C26" s="57" t="s">
        <v>184</v>
      </c>
      <c r="D26" s="57">
        <v>12</v>
      </c>
      <c r="E26" s="61">
        <v>0</v>
      </c>
      <c r="F26" s="61">
        <f>('TABLE A - Tupper'!$E26*'TABLE A - Tupper'!$D26)</f>
        <v>0</v>
      </c>
    </row>
    <row r="27" spans="1:6" ht="15.75">
      <c r="A27" s="57">
        <v>80</v>
      </c>
      <c r="B27" s="69" t="s">
        <v>59</v>
      </c>
      <c r="C27" s="57"/>
      <c r="D27" s="57"/>
      <c r="E27" s="61"/>
      <c r="F27" s="61">
        <f>SUM(F6:F26)</f>
        <v>0</v>
      </c>
    </row>
    <row r="29" spans="1:6" ht="15">
      <c r="A29" s="1"/>
      <c r="B29" s="4" t="s">
        <v>252</v>
      </c>
      <c r="C29" s="1"/>
      <c r="D29" s="1"/>
      <c r="E29" s="1"/>
      <c r="F29" s="1"/>
    </row>
    <row r="30" spans="1:6" ht="15">
      <c r="A30" s="116" t="s">
        <v>258</v>
      </c>
      <c r="B30" s="1" t="s">
        <v>265</v>
      </c>
      <c r="C30" s="1" t="s">
        <v>253</v>
      </c>
      <c r="D30" s="1">
        <v>1</v>
      </c>
      <c r="E30" s="61">
        <v>0</v>
      </c>
      <c r="F30" s="79">
        <f>D30*E30</f>
        <v>0</v>
      </c>
    </row>
    <row r="31" spans="1:6" ht="15">
      <c r="A31" s="116" t="s">
        <v>259</v>
      </c>
      <c r="B31" s="1" t="s">
        <v>254</v>
      </c>
      <c r="C31" s="1" t="s">
        <v>184</v>
      </c>
      <c r="D31" s="1">
        <v>12</v>
      </c>
      <c r="E31" s="61">
        <v>0</v>
      </c>
      <c r="F31" s="79">
        <f>D31*E31</f>
        <v>0</v>
      </c>
    </row>
    <row r="32" spans="1:6" ht="15">
      <c r="A32" s="116" t="s">
        <v>260</v>
      </c>
      <c r="B32" s="1" t="s">
        <v>255</v>
      </c>
      <c r="C32" s="1" t="s">
        <v>184</v>
      </c>
      <c r="D32" s="1">
        <v>12</v>
      </c>
      <c r="E32" s="61">
        <v>0</v>
      </c>
      <c r="F32" s="79">
        <f>D32*E32</f>
        <v>0</v>
      </c>
    </row>
    <row r="33" spans="1:6" ht="15">
      <c r="A33" s="116" t="s">
        <v>261</v>
      </c>
      <c r="B33" s="1" t="s">
        <v>256</v>
      </c>
      <c r="C33" s="1" t="s">
        <v>184</v>
      </c>
      <c r="D33" s="1">
        <v>12</v>
      </c>
      <c r="E33" s="61">
        <v>0</v>
      </c>
      <c r="F33" s="79">
        <f>D33*E33</f>
        <v>0</v>
      </c>
    </row>
    <row r="34" spans="1:6" ht="15">
      <c r="A34" s="116" t="s">
        <v>261</v>
      </c>
      <c r="B34" s="1" t="s">
        <v>256</v>
      </c>
      <c r="C34" s="1" t="s">
        <v>184</v>
      </c>
      <c r="D34" s="1">
        <v>12</v>
      </c>
      <c r="E34" s="62"/>
      <c r="F34" s="79">
        <f>D34*E34</f>
        <v>0</v>
      </c>
    </row>
  </sheetData>
  <sheetProtection/>
  <mergeCells count="4">
    <mergeCell ref="C2:E2"/>
    <mergeCell ref="C3:E3"/>
    <mergeCell ref="A1:F1"/>
    <mergeCell ref="A2:B3"/>
  </mergeCells>
  <printOptions/>
  <pageMargins left="0.7" right="0.7" top="0.75" bottom="0.75" header="0.3" footer="0.3"/>
  <pageSetup fitToHeight="1" fitToWidth="1" horizontalDpi="600" verticalDpi="600" orientation="portrait" scale="75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69" zoomScaleNormal="69" zoomScalePageLayoutView="0" workbookViewId="0" topLeftCell="A1">
      <selection activeCell="B31" sqref="B31"/>
    </sheetView>
  </sheetViews>
  <sheetFormatPr defaultColWidth="9.140625" defaultRowHeight="15"/>
  <cols>
    <col min="1" max="1" width="6.00390625" style="2" customWidth="1"/>
    <col min="2" max="2" width="56.00390625" style="2" customWidth="1"/>
    <col min="3" max="3" width="9.140625" style="2" customWidth="1"/>
    <col min="4" max="4" width="12.7109375" style="2" bestFit="1" customWidth="1"/>
    <col min="5" max="5" width="11.7109375" style="2" bestFit="1" customWidth="1"/>
    <col min="6" max="6" width="12.421875" style="2" bestFit="1" customWidth="1"/>
    <col min="7" max="7" width="9.7109375" style="2" customWidth="1"/>
    <col min="8" max="16384" width="9.140625" style="2" customWidth="1"/>
  </cols>
  <sheetData>
    <row r="1" spans="1:6" ht="22.5" customHeight="1">
      <c r="A1" s="119" t="s">
        <v>247</v>
      </c>
      <c r="B1" s="119"/>
      <c r="C1" s="119"/>
      <c r="D1" s="119"/>
      <c r="E1" s="119"/>
      <c r="F1" s="119"/>
    </row>
    <row r="2" spans="1:6" ht="32.25" customHeight="1">
      <c r="A2" s="120" t="s">
        <v>69</v>
      </c>
      <c r="B2" s="120"/>
      <c r="C2" s="118" t="s">
        <v>137</v>
      </c>
      <c r="D2" s="118"/>
      <c r="E2" s="118"/>
      <c r="F2" s="72" t="s">
        <v>178</v>
      </c>
    </row>
    <row r="3" spans="1:6" ht="29.25" customHeight="1">
      <c r="A3" s="120"/>
      <c r="B3" s="120"/>
      <c r="C3" s="118" t="s">
        <v>138</v>
      </c>
      <c r="D3" s="118"/>
      <c r="E3" s="118"/>
      <c r="F3" s="72" t="s">
        <v>179</v>
      </c>
    </row>
    <row r="4" spans="1:6" ht="15.75">
      <c r="A4" s="56" t="s">
        <v>233</v>
      </c>
      <c r="B4" s="57" t="s">
        <v>142</v>
      </c>
      <c r="C4" s="57" t="s">
        <v>43</v>
      </c>
      <c r="D4" s="57" t="s">
        <v>45</v>
      </c>
      <c r="E4" s="57" t="s">
        <v>44</v>
      </c>
      <c r="F4" s="57" t="s">
        <v>46</v>
      </c>
    </row>
    <row r="5" spans="1:6" ht="15.75">
      <c r="A5" s="58">
        <v>10</v>
      </c>
      <c r="B5" s="59" t="s">
        <v>25</v>
      </c>
      <c r="C5" s="58"/>
      <c r="D5" s="58"/>
      <c r="E5" s="60"/>
      <c r="F5" s="60"/>
    </row>
    <row r="6" spans="1:6" ht="15">
      <c r="A6" s="57">
        <v>10.1</v>
      </c>
      <c r="B6" s="57" t="s">
        <v>185</v>
      </c>
      <c r="C6" s="57" t="s">
        <v>180</v>
      </c>
      <c r="D6" s="57">
        <v>1</v>
      </c>
      <c r="E6" s="61">
        <v>0</v>
      </c>
      <c r="F6" s="61">
        <f>'TABLE G - Ross'!$E6*'TABLE G - Ross'!$D6</f>
        <v>0</v>
      </c>
    </row>
    <row r="7" spans="1:6" ht="15.75">
      <c r="A7" s="58">
        <v>20</v>
      </c>
      <c r="B7" s="59" t="s">
        <v>28</v>
      </c>
      <c r="C7" s="58"/>
      <c r="D7" s="58"/>
      <c r="E7" s="60"/>
      <c r="F7" s="60"/>
    </row>
    <row r="8" spans="1:6" ht="15">
      <c r="A8" s="57">
        <v>20.1</v>
      </c>
      <c r="B8" s="57" t="s">
        <v>202</v>
      </c>
      <c r="C8" s="57" t="s">
        <v>180</v>
      </c>
      <c r="D8" s="57">
        <v>1</v>
      </c>
      <c r="E8" s="61">
        <v>0</v>
      </c>
      <c r="F8" s="61">
        <f>E8*D8</f>
        <v>0</v>
      </c>
    </row>
    <row r="9" spans="1:6" ht="15">
      <c r="A9" s="57">
        <v>20.2</v>
      </c>
      <c r="B9" s="57" t="s">
        <v>203</v>
      </c>
      <c r="C9" s="57" t="s">
        <v>181</v>
      </c>
      <c r="D9" s="57">
        <v>2</v>
      </c>
      <c r="E9" s="61">
        <v>0</v>
      </c>
      <c r="F9" s="61">
        <f>E9*D9</f>
        <v>0</v>
      </c>
    </row>
    <row r="10" spans="1:6" ht="15.75">
      <c r="A10" s="58">
        <v>30</v>
      </c>
      <c r="B10" s="59" t="s">
        <v>160</v>
      </c>
      <c r="C10" s="58"/>
      <c r="D10" s="58"/>
      <c r="E10" s="60"/>
      <c r="F10" s="60"/>
    </row>
    <row r="11" spans="1:6" ht="15">
      <c r="A11" s="57">
        <v>30.1</v>
      </c>
      <c r="B11" s="57" t="s">
        <v>31</v>
      </c>
      <c r="C11" s="57" t="s">
        <v>180</v>
      </c>
      <c r="D11" s="57">
        <v>1</v>
      </c>
      <c r="E11" s="61">
        <v>0</v>
      </c>
      <c r="F11" s="61">
        <f>'TABLE G - Ross'!$E11*'TABLE G - Ross'!$D11</f>
        <v>0</v>
      </c>
    </row>
    <row r="12" spans="1:6" ht="15">
      <c r="A12" s="57">
        <v>30.2</v>
      </c>
      <c r="B12" s="63" t="s">
        <v>182</v>
      </c>
      <c r="C12" s="63" t="s">
        <v>180</v>
      </c>
      <c r="D12" s="63">
        <v>1</v>
      </c>
      <c r="E12" s="64">
        <v>0</v>
      </c>
      <c r="F12" s="61">
        <f aca="true" t="shared" si="0" ref="F12:F24">E12*D12</f>
        <v>0</v>
      </c>
    </row>
    <row r="13" spans="1:6" ht="15.75">
      <c r="A13" s="58">
        <v>40</v>
      </c>
      <c r="B13" s="59" t="s">
        <v>36</v>
      </c>
      <c r="C13" s="58"/>
      <c r="D13" s="58"/>
      <c r="E13" s="60"/>
      <c r="F13" s="60"/>
    </row>
    <row r="14" spans="1:6" ht="15">
      <c r="A14" s="63">
        <v>40.1</v>
      </c>
      <c r="B14" s="63" t="s">
        <v>204</v>
      </c>
      <c r="C14" s="63" t="s">
        <v>180</v>
      </c>
      <c r="D14" s="63">
        <v>1</v>
      </c>
      <c r="E14" s="64">
        <v>0</v>
      </c>
      <c r="F14" s="61">
        <f t="shared" si="0"/>
        <v>0</v>
      </c>
    </row>
    <row r="15" spans="1:6" ht="15">
      <c r="A15" s="63">
        <v>40.2</v>
      </c>
      <c r="B15" s="63" t="s">
        <v>217</v>
      </c>
      <c r="C15" s="63" t="s">
        <v>180</v>
      </c>
      <c r="D15" s="63">
        <v>1</v>
      </c>
      <c r="E15" s="64">
        <v>0</v>
      </c>
      <c r="F15" s="61">
        <f t="shared" si="0"/>
        <v>0</v>
      </c>
    </row>
    <row r="16" spans="1:6" ht="15.75">
      <c r="A16" s="58">
        <v>50</v>
      </c>
      <c r="B16" s="59" t="s">
        <v>163</v>
      </c>
      <c r="C16" s="58"/>
      <c r="D16" s="58"/>
      <c r="E16" s="60"/>
      <c r="F16" s="60"/>
    </row>
    <row r="17" spans="1:6" ht="15">
      <c r="A17" s="57">
        <v>50.1</v>
      </c>
      <c r="B17" s="57" t="s">
        <v>206</v>
      </c>
      <c r="C17" s="57" t="s">
        <v>47</v>
      </c>
      <c r="D17" s="57">
        <v>2</v>
      </c>
      <c r="E17" s="61">
        <v>0</v>
      </c>
      <c r="F17" s="61">
        <f t="shared" si="0"/>
        <v>0</v>
      </c>
    </row>
    <row r="18" spans="1:6" ht="15.75">
      <c r="A18" s="58">
        <v>60</v>
      </c>
      <c r="B18" s="59" t="s">
        <v>50</v>
      </c>
      <c r="C18" s="58"/>
      <c r="D18" s="58"/>
      <c r="E18" s="60"/>
      <c r="F18" s="60"/>
    </row>
    <row r="19" spans="1:6" ht="15">
      <c r="A19" s="57">
        <v>60.1</v>
      </c>
      <c r="B19" s="57" t="s">
        <v>228</v>
      </c>
      <c r="C19" s="67" t="s">
        <v>165</v>
      </c>
      <c r="D19" s="73">
        <v>235</v>
      </c>
      <c r="E19" s="104">
        <v>0</v>
      </c>
      <c r="F19" s="74">
        <f>D19*E19</f>
        <v>0</v>
      </c>
    </row>
    <row r="20" spans="1:6" ht="15">
      <c r="A20" s="57">
        <v>60.2</v>
      </c>
      <c r="B20" s="57" t="s">
        <v>229</v>
      </c>
      <c r="C20" s="67" t="s">
        <v>165</v>
      </c>
      <c r="D20" s="73">
        <v>161</v>
      </c>
      <c r="E20" s="104">
        <v>0</v>
      </c>
      <c r="F20" s="74">
        <f>D20*E20</f>
        <v>0</v>
      </c>
    </row>
    <row r="21" spans="1:6" ht="15">
      <c r="A21" s="57">
        <v>60.3</v>
      </c>
      <c r="B21" s="57" t="s">
        <v>227</v>
      </c>
      <c r="C21" s="67" t="s">
        <v>165</v>
      </c>
      <c r="D21" s="73">
        <v>156</v>
      </c>
      <c r="E21" s="104">
        <v>0</v>
      </c>
      <c r="F21" s="74">
        <f>D21*E21</f>
        <v>0</v>
      </c>
    </row>
    <row r="22" spans="1:6" ht="15">
      <c r="A22" s="57">
        <v>60.4</v>
      </c>
      <c r="B22" s="57" t="s">
        <v>230</v>
      </c>
      <c r="C22" s="67" t="s">
        <v>165</v>
      </c>
      <c r="D22" s="73">
        <v>154</v>
      </c>
      <c r="E22" s="104">
        <v>0</v>
      </c>
      <c r="F22" s="74">
        <f>D22*E22</f>
        <v>0</v>
      </c>
    </row>
    <row r="23" spans="1:6" ht="15">
      <c r="A23" s="57">
        <v>60.5</v>
      </c>
      <c r="B23" s="57" t="s">
        <v>215</v>
      </c>
      <c r="C23" s="57" t="s">
        <v>48</v>
      </c>
      <c r="D23" s="86">
        <v>64</v>
      </c>
      <c r="E23" s="61">
        <v>0</v>
      </c>
      <c r="F23" s="61">
        <f t="shared" si="0"/>
        <v>0</v>
      </c>
    </row>
    <row r="24" spans="1:6" ht="15">
      <c r="A24" s="57">
        <v>60.6</v>
      </c>
      <c r="B24" s="57" t="s">
        <v>216</v>
      </c>
      <c r="C24" s="57" t="s">
        <v>183</v>
      </c>
      <c r="D24" s="57">
        <v>3</v>
      </c>
      <c r="E24" s="61">
        <v>0</v>
      </c>
      <c r="F24" s="61">
        <f t="shared" si="0"/>
        <v>0</v>
      </c>
    </row>
    <row r="25" spans="1:6" ht="15.75">
      <c r="A25" s="59">
        <v>70</v>
      </c>
      <c r="B25" s="59" t="s">
        <v>147</v>
      </c>
      <c r="C25" s="58"/>
      <c r="D25" s="58"/>
      <c r="E25" s="60"/>
      <c r="F25" s="60"/>
    </row>
    <row r="26" spans="1:6" ht="33.75" customHeight="1">
      <c r="A26" s="57">
        <v>70.1</v>
      </c>
      <c r="B26" s="115" t="s">
        <v>257</v>
      </c>
      <c r="C26" s="57" t="s">
        <v>184</v>
      </c>
      <c r="D26" s="57">
        <v>12</v>
      </c>
      <c r="E26" s="61">
        <v>0</v>
      </c>
      <c r="F26" s="61">
        <f>('TABLE A - Tupper'!$E26*'TABLE A - Tupper'!$D26)</f>
        <v>0</v>
      </c>
    </row>
    <row r="27" spans="1:6" ht="30">
      <c r="A27" s="57">
        <v>70.2</v>
      </c>
      <c r="B27" s="115" t="s">
        <v>262</v>
      </c>
      <c r="C27" s="57" t="s">
        <v>184</v>
      </c>
      <c r="D27" s="57">
        <v>12</v>
      </c>
      <c r="E27" s="61">
        <v>0</v>
      </c>
      <c r="F27" s="61">
        <f>('TABLE A - Tupper'!$E27*'TABLE A - Tupper'!$D27)</f>
        <v>0</v>
      </c>
    </row>
    <row r="28" spans="1:6" ht="15.75">
      <c r="A28" s="57">
        <v>80</v>
      </c>
      <c r="B28" s="69" t="s">
        <v>59</v>
      </c>
      <c r="C28" s="57"/>
      <c r="D28" s="57"/>
      <c r="E28" s="61"/>
      <c r="F28" s="61">
        <f>SUM(F6:F27)</f>
        <v>0</v>
      </c>
    </row>
    <row r="29" ht="14.25">
      <c r="E29" s="3"/>
    </row>
    <row r="30" spans="1:6" ht="15">
      <c r="A30" s="1"/>
      <c r="B30" s="4" t="s">
        <v>252</v>
      </c>
      <c r="C30" s="1"/>
      <c r="D30" s="1"/>
      <c r="E30" s="1"/>
      <c r="F30" s="1"/>
    </row>
    <row r="31" spans="1:6" ht="15">
      <c r="A31" s="116" t="s">
        <v>258</v>
      </c>
      <c r="B31" s="1" t="s">
        <v>265</v>
      </c>
      <c r="C31" s="1" t="s">
        <v>253</v>
      </c>
      <c r="D31" s="1">
        <v>1</v>
      </c>
      <c r="E31" s="62"/>
      <c r="F31" s="79">
        <f>D31*E31</f>
        <v>0</v>
      </c>
    </row>
    <row r="32" spans="1:6" ht="15">
      <c r="A32" s="116" t="s">
        <v>259</v>
      </c>
      <c r="B32" s="1" t="s">
        <v>254</v>
      </c>
      <c r="C32" s="1" t="s">
        <v>184</v>
      </c>
      <c r="D32" s="1">
        <v>12</v>
      </c>
      <c r="E32" s="62"/>
      <c r="F32" s="79">
        <f>D32*E32</f>
        <v>0</v>
      </c>
    </row>
    <row r="33" spans="1:6" ht="15">
      <c r="A33" s="116" t="s">
        <v>260</v>
      </c>
      <c r="B33" s="1" t="s">
        <v>255</v>
      </c>
      <c r="C33" s="1" t="s">
        <v>184</v>
      </c>
      <c r="D33" s="1">
        <v>12</v>
      </c>
      <c r="E33" s="62"/>
      <c r="F33" s="79">
        <f>D33*E33</f>
        <v>0</v>
      </c>
    </row>
    <row r="34" spans="1:6" ht="15">
      <c r="A34" s="116" t="s">
        <v>261</v>
      </c>
      <c r="B34" s="1" t="s">
        <v>256</v>
      </c>
      <c r="C34" s="1" t="s">
        <v>184</v>
      </c>
      <c r="D34" s="1">
        <v>12</v>
      </c>
      <c r="E34" s="62"/>
      <c r="F34" s="79">
        <f>D34*E34</f>
        <v>0</v>
      </c>
    </row>
    <row r="35" ht="14.25">
      <c r="D35" s="3"/>
    </row>
    <row r="36" ht="14.25">
      <c r="D36" s="3"/>
    </row>
    <row r="37" ht="14.25">
      <c r="D37" s="3"/>
    </row>
    <row r="38" ht="14.25">
      <c r="D38" s="3"/>
    </row>
    <row r="39" ht="14.25">
      <c r="D39" s="3"/>
    </row>
  </sheetData>
  <sheetProtection/>
  <mergeCells count="4">
    <mergeCell ref="C2:E2"/>
    <mergeCell ref="C3:E3"/>
    <mergeCell ref="A1:F1"/>
    <mergeCell ref="A2:B3"/>
  </mergeCells>
  <printOptions/>
  <pageMargins left="0.7" right="0.7" top="0.75" bottom="0.75" header="0.3" footer="0.3"/>
  <pageSetup fitToHeight="1" fitToWidth="1" horizontalDpi="600" verticalDpi="600" orientation="portrait" scale="75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64" zoomScaleNormal="64" zoomScalePageLayoutView="0" workbookViewId="0" topLeftCell="A1">
      <selection activeCell="A1" sqref="A1:E1"/>
    </sheetView>
  </sheetViews>
  <sheetFormatPr defaultColWidth="9.140625" defaultRowHeight="15"/>
  <cols>
    <col min="1" max="1" width="48.8515625" style="0" bestFit="1" customWidth="1"/>
    <col min="2" max="2" width="34.7109375" style="0" customWidth="1"/>
    <col min="3" max="3" width="16.57421875" style="0" customWidth="1"/>
    <col min="4" max="4" width="16.7109375" style="0" customWidth="1"/>
    <col min="5" max="5" width="19.7109375" style="0" customWidth="1"/>
  </cols>
  <sheetData>
    <row r="1" spans="1:5" ht="22.5" customHeight="1" thickBot="1">
      <c r="A1" s="138" t="s">
        <v>248</v>
      </c>
      <c r="B1" s="138"/>
      <c r="C1" s="138"/>
      <c r="D1" s="138"/>
      <c r="E1" s="138"/>
    </row>
    <row r="2" spans="1:5" ht="15.75">
      <c r="A2" s="75" t="s">
        <v>143</v>
      </c>
      <c r="B2" s="76" t="s">
        <v>77</v>
      </c>
      <c r="C2" s="76" t="s">
        <v>148</v>
      </c>
      <c r="D2" s="76" t="s">
        <v>147</v>
      </c>
      <c r="E2" s="77" t="s">
        <v>46</v>
      </c>
    </row>
    <row r="3" spans="1:5" ht="15.75">
      <c r="A3" s="93" t="s">
        <v>144</v>
      </c>
      <c r="B3" s="57"/>
      <c r="C3" s="61"/>
      <c r="D3" s="57"/>
      <c r="E3" s="79"/>
    </row>
    <row r="4" spans="1:5" ht="15.75">
      <c r="A4" s="78" t="s">
        <v>146</v>
      </c>
      <c r="B4" s="57" t="s">
        <v>149</v>
      </c>
      <c r="C4" s="61">
        <f>SUM('TABLE A - Tupper'!F6:F31)+'TABLE A - Tupper'!F28</f>
        <v>0</v>
      </c>
      <c r="D4" s="61">
        <f>SUM('TABLE A - Tupper'!F30:F30)</f>
        <v>0</v>
      </c>
      <c r="E4" s="79">
        <f>C4+D4</f>
        <v>0</v>
      </c>
    </row>
    <row r="5" spans="1:5" ht="15.75">
      <c r="A5" s="78"/>
      <c r="B5" s="57"/>
      <c r="C5" s="61"/>
      <c r="D5" s="61"/>
      <c r="E5" s="79"/>
    </row>
    <row r="6" spans="1:5" ht="15.75">
      <c r="A6" s="93" t="s">
        <v>145</v>
      </c>
      <c r="B6" s="57"/>
      <c r="C6" s="61"/>
      <c r="D6" s="61"/>
      <c r="E6" s="79"/>
    </row>
    <row r="7" spans="1:5" ht="15.75">
      <c r="A7" s="78" t="s">
        <v>146</v>
      </c>
      <c r="B7" s="57" t="s">
        <v>150</v>
      </c>
      <c r="C7" s="61">
        <f>SUM('TABLE A - Tupper'!F9:F34)+'TABLE A - Tupper'!F31</f>
        <v>0</v>
      </c>
      <c r="D7" s="61">
        <f>SUM('TABLE A - Tupper'!F33:F33)</f>
        <v>0</v>
      </c>
      <c r="E7" s="79">
        <f>C7+D7</f>
        <v>0</v>
      </c>
    </row>
    <row r="8" spans="1:5" ht="15.75">
      <c r="A8" s="93"/>
      <c r="B8" s="57"/>
      <c r="C8" s="61"/>
      <c r="D8" s="61"/>
      <c r="E8" s="79"/>
    </row>
    <row r="9" spans="1:5" ht="15.75">
      <c r="A9" s="93" t="s">
        <v>151</v>
      </c>
      <c r="B9" s="57"/>
      <c r="C9" s="61"/>
      <c r="D9" s="61"/>
      <c r="E9" s="79"/>
    </row>
    <row r="10" spans="1:5" ht="15.75">
      <c r="A10" s="78" t="s">
        <v>146</v>
      </c>
      <c r="B10" s="57" t="s">
        <v>152</v>
      </c>
      <c r="C10" s="61">
        <f>SUM('TABLE A - Tupper'!F12:F36)+'TABLE A - Tupper'!F34</f>
        <v>0</v>
      </c>
      <c r="D10" s="61">
        <f>SUM('TABLE A - Tupper'!F35:F35)</f>
        <v>0</v>
      </c>
      <c r="E10" s="79">
        <f>C10+D10</f>
        <v>0</v>
      </c>
    </row>
    <row r="11" spans="1:5" ht="15.75">
      <c r="A11" s="93"/>
      <c r="B11" s="57"/>
      <c r="C11" s="61"/>
      <c r="D11" s="61"/>
      <c r="E11" s="79"/>
    </row>
    <row r="12" spans="1:5" ht="15.75">
      <c r="A12" s="93" t="s">
        <v>153</v>
      </c>
      <c r="B12" s="57"/>
      <c r="C12" s="61"/>
      <c r="D12" s="61"/>
      <c r="E12" s="79"/>
    </row>
    <row r="13" spans="1:5" ht="15.75">
      <c r="A13" s="78" t="s">
        <v>146</v>
      </c>
      <c r="B13" s="57" t="s">
        <v>154</v>
      </c>
      <c r="C13" s="61">
        <f>SUM('TABLE A - Tupper'!F15:F39)+'TABLE A - Tupper'!F36</f>
        <v>0</v>
      </c>
      <c r="D13" s="61">
        <f>SUM('TABLE A - Tupper'!F38:F38)</f>
        <v>0</v>
      </c>
      <c r="E13" s="79">
        <f>C13+D13</f>
        <v>0</v>
      </c>
    </row>
    <row r="14" spans="1:5" ht="15.75">
      <c r="A14" s="93"/>
      <c r="B14" s="57"/>
      <c r="C14" s="61"/>
      <c r="D14" s="61"/>
      <c r="E14" s="79"/>
    </row>
    <row r="15" spans="1:5" ht="15.75">
      <c r="A15" s="93" t="s">
        <v>155</v>
      </c>
      <c r="B15" s="57"/>
      <c r="C15" s="61"/>
      <c r="D15" s="61"/>
      <c r="E15" s="79"/>
    </row>
    <row r="16" spans="1:5" ht="15.75">
      <c r="A16" s="78" t="s">
        <v>146</v>
      </c>
      <c r="B16" s="57" t="s">
        <v>156</v>
      </c>
      <c r="C16" s="61">
        <f>SUM('TABLE A - Tupper'!F18:F42)+'TABLE A - Tupper'!F39</f>
        <v>0</v>
      </c>
      <c r="D16" s="61">
        <f>SUM('TABLE A - Tupper'!F41:F41)</f>
        <v>0</v>
      </c>
      <c r="E16" s="79">
        <f>C16+D16</f>
        <v>0</v>
      </c>
    </row>
    <row r="17" spans="1:5" ht="15.75">
      <c r="A17" s="93"/>
      <c r="B17" s="57"/>
      <c r="C17" s="61"/>
      <c r="D17" s="61"/>
      <c r="E17" s="79"/>
    </row>
    <row r="18" spans="1:5" ht="15.75">
      <c r="A18" s="93" t="s">
        <v>157</v>
      </c>
      <c r="B18" s="57"/>
      <c r="C18" s="61"/>
      <c r="D18" s="61"/>
      <c r="E18" s="79"/>
    </row>
    <row r="19" spans="1:5" ht="15.75">
      <c r="A19" s="78" t="s">
        <v>146</v>
      </c>
      <c r="B19" s="57" t="s">
        <v>152</v>
      </c>
      <c r="C19" s="61">
        <f>SUM('TABLE A - Tupper'!F20:F45)+'TABLE A - Tupper'!F42</f>
        <v>0</v>
      </c>
      <c r="D19" s="61">
        <f>SUM('TABLE A - Tupper'!F44:F44)</f>
        <v>0</v>
      </c>
      <c r="E19" s="79">
        <f>C19+D19</f>
        <v>0</v>
      </c>
    </row>
    <row r="20" spans="1:5" ht="15.75">
      <c r="A20" s="78"/>
      <c r="B20" s="57"/>
      <c r="C20" s="61"/>
      <c r="D20" s="61"/>
      <c r="E20" s="79"/>
    </row>
    <row r="21" spans="1:5" ht="15.75">
      <c r="A21" s="93" t="s">
        <v>158</v>
      </c>
      <c r="B21" s="57"/>
      <c r="C21" s="61"/>
      <c r="D21" s="61"/>
      <c r="E21" s="79"/>
    </row>
    <row r="22" spans="1:5" ht="15.75">
      <c r="A22" s="78" t="s">
        <v>146</v>
      </c>
      <c r="B22" s="57" t="s">
        <v>159</v>
      </c>
      <c r="C22" s="61">
        <f>SUM('TABLE A - Tupper'!F23:F48)+'TABLE A - Tupper'!F45</f>
        <v>0</v>
      </c>
      <c r="D22" s="61">
        <f>SUM('TABLE A - Tupper'!F47:F47)</f>
        <v>0</v>
      </c>
      <c r="E22" s="79">
        <f>C22+D22</f>
        <v>0</v>
      </c>
    </row>
    <row r="23" spans="1:5" ht="16.5" thickBot="1">
      <c r="A23" s="78"/>
      <c r="B23" s="57"/>
      <c r="C23" s="61"/>
      <c r="D23" s="57"/>
      <c r="E23" s="79"/>
    </row>
    <row r="24" spans="1:5" ht="28.5" customHeight="1" thickBot="1">
      <c r="A24" s="139" t="s">
        <v>236</v>
      </c>
      <c r="B24" s="139"/>
      <c r="C24" s="139"/>
      <c r="D24" s="139"/>
      <c r="E24" s="94">
        <f>SUM(B20:B23)</f>
        <v>0</v>
      </c>
    </row>
    <row r="25" spans="1:5" ht="16.5" thickBot="1">
      <c r="A25" s="140" t="s">
        <v>234</v>
      </c>
      <c r="B25" s="140"/>
      <c r="C25" s="140"/>
      <c r="D25" s="140"/>
      <c r="E25" s="95">
        <f>E24*5%</f>
        <v>0</v>
      </c>
    </row>
    <row r="26" spans="1:5" ht="16.5" thickBot="1">
      <c r="A26" s="140" t="s">
        <v>235</v>
      </c>
      <c r="B26" s="140"/>
      <c r="C26" s="140"/>
      <c r="D26" s="140"/>
      <c r="E26" s="96">
        <f>SUM(E24:E25)</f>
        <v>0</v>
      </c>
    </row>
  </sheetData>
  <sheetProtection/>
  <mergeCells count="4">
    <mergeCell ref="A1:E1"/>
    <mergeCell ref="A24:D24"/>
    <mergeCell ref="A25:D25"/>
    <mergeCell ref="A26:D26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Hudson, Kristen</dc:creator>
  <cp:keywords/>
  <dc:description/>
  <cp:lastModifiedBy>Tamara Jackson</cp:lastModifiedBy>
  <cp:lastPrinted>2020-04-15T20:41:10Z</cp:lastPrinted>
  <dcterms:created xsi:type="dcterms:W3CDTF">2019-05-02T19:08:49Z</dcterms:created>
  <dcterms:modified xsi:type="dcterms:W3CDTF">2021-03-19T21:55:37Z</dcterms:modified>
  <cp:category/>
  <cp:version/>
  <cp:contentType/>
  <cp:contentStatus/>
</cp:coreProperties>
</file>