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690" windowHeight="7290" activeTab="0"/>
  </bookViews>
  <sheets>
    <sheet name="PS20190780" sheetId="1" r:id="rId1"/>
  </sheets>
  <definedNames>
    <definedName name="_xlnm.Print_Area" localSheetId="0">'PS20190780'!$A$2:$P$76</definedName>
    <definedName name="_xlnm.Print_Titles" localSheetId="0">'PS20190780'!$2:$4</definedName>
  </definedNames>
  <calcPr fullCalcOnLoad="1"/>
</workbook>
</file>

<file path=xl/sharedStrings.xml><?xml version="1.0" encoding="utf-8"?>
<sst xmlns="http://schemas.openxmlformats.org/spreadsheetml/2006/main" count="91" uniqueCount="68">
  <si>
    <t>ESTIMATED</t>
  </si>
  <si>
    <t>FEES</t>
  </si>
  <si>
    <t>TOTAL</t>
  </si>
  <si>
    <t>$</t>
  </si>
  <si>
    <t>DISBURS.</t>
  </si>
  <si>
    <t>THE CITY OF VANCOUVER</t>
  </si>
  <si>
    <t>Name</t>
  </si>
  <si>
    <t>Total Project Fees (exclusive of GST)</t>
  </si>
  <si>
    <t>PLEASE NOTE:</t>
  </si>
  <si>
    <t>For proposed support staff, provide hourly rates including all costs for salary, benefits, profit</t>
  </si>
  <si>
    <t>and any other employment related expenses.</t>
  </si>
  <si>
    <t>For personnel proposed that currently resides outside of the Metropolitan Vancouver area</t>
  </si>
  <si>
    <t>provides the expected per diem for all meals, accommodation and travel costs.</t>
  </si>
  <si>
    <t>All prices are to be exclusive of applicable sales taxes calculated upon such prices, but</t>
  </si>
  <si>
    <t>inclusive of all other costs.</t>
  </si>
  <si>
    <t>Conceptual Design Servces</t>
  </si>
  <si>
    <t>PLC Programming</t>
  </si>
  <si>
    <t>Other (Please Specify)</t>
  </si>
  <si>
    <t>Detailed Design &amp; Specifications</t>
  </si>
  <si>
    <t>Construction Tendering Services</t>
  </si>
  <si>
    <t>Construction &amp; Contract Administration Services</t>
  </si>
  <si>
    <t>Project Wrap-Up Documentation</t>
  </si>
  <si>
    <t>ENGINEERING</t>
  </si>
  <si>
    <t>ELECTRICAL</t>
  </si>
  <si>
    <t>STRUCTURAL</t>
  </si>
  <si>
    <t>BC Hydro Coordination</t>
  </si>
  <si>
    <t>Electrical Permit Application</t>
  </si>
  <si>
    <t>Hydraulic Transient Analysis</t>
  </si>
  <si>
    <t>Miscellaneous Items</t>
  </si>
  <si>
    <t>Provisional Items</t>
  </si>
  <si>
    <t>Burrard Pump Station Refurbishment</t>
  </si>
  <si>
    <t>OTHER</t>
  </si>
  <si>
    <t>PRJT MGMT</t>
  </si>
  <si>
    <t xml:space="preserve">The proponent may include additional payment line items at their discretion. </t>
  </si>
  <si>
    <t>Attend Tender Bid Meeting</t>
  </si>
  <si>
    <t>Prepare Responses to Technical Questions</t>
  </si>
  <si>
    <t>Evaluate and Recommend Tender Award</t>
  </si>
  <si>
    <t>Shop Drawings</t>
  </si>
  <si>
    <t>Contract Administration Services</t>
  </si>
  <si>
    <t>Start Up &amp; Commissioning</t>
  </si>
  <si>
    <t>Commissioning Report</t>
  </si>
  <si>
    <t>Project Wrap-Up Report</t>
  </si>
  <si>
    <t>Prepare "Issued for Construction" Drawings and Specifications</t>
  </si>
  <si>
    <t>Tender and Contract Documents</t>
  </si>
  <si>
    <t>Lessons Learned Review Meeting</t>
  </si>
  <si>
    <t>Construction Start-Up Meeting</t>
  </si>
  <si>
    <t>Archaeological Overview Assessment Study</t>
  </si>
  <si>
    <t>End of Warranty Inspection &amp; Report</t>
  </si>
  <si>
    <t>Additional costs required for Electrical Room Expansion above 2050 FCL</t>
  </si>
  <si>
    <t>Additional costs required for Back-Up On-Site Generator</t>
  </si>
  <si>
    <t>Additional Meetings (price per single meeting)</t>
  </si>
  <si>
    <t>Project Management Tasks</t>
  </si>
  <si>
    <t>Inspections, Field Reviews, &amp; Site Meetings</t>
  </si>
  <si>
    <r>
      <t xml:space="preserve">Estimated Fees and Disbursements                                                            </t>
    </r>
    <r>
      <rPr>
        <sz val="10"/>
        <color indexed="10"/>
        <rFont val="Arial"/>
        <family val="2"/>
      </rPr>
      <t>Insert Hourly Rate ---&gt;</t>
    </r>
  </si>
  <si>
    <t>Surveyor</t>
  </si>
  <si>
    <t>Inspector</t>
  </si>
  <si>
    <t>FIELD SERVICES</t>
  </si>
  <si>
    <t>ARCHAEOLOGAL</t>
  </si>
  <si>
    <t>Project Startup Meeting</t>
  </si>
  <si>
    <t>Background Information Review &amp; Site Visit</t>
  </si>
  <si>
    <t>50% Design (Drawings, Specifications, Design Report, Cost Estimate, Review Meeting)</t>
  </si>
  <si>
    <t>90% Design (Drawings, Specifications, Design Report, Cost Estimate, Review Meeting)</t>
  </si>
  <si>
    <t>100% Design (Drawings, Specifications, Design Report, Cost Estimate, Review Meeting)</t>
  </si>
  <si>
    <t>Conceptual Design (Sketches, Cost Benefit Analysis, Review Meeting)</t>
  </si>
  <si>
    <t>Additional costs required for Asbestos Removal Plan</t>
  </si>
  <si>
    <t>Quality Management Plan</t>
  </si>
  <si>
    <t>Prepare and Seal Record Drawings &amp; Letters of Assurance</t>
  </si>
  <si>
    <t>[Organisation Name and contact details]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</si>
</sst>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0.0"/>
    <numFmt numFmtId="166" formatCode="_(&quot;$&quot;* #,##0_);_(&quot;$&quot;* \(#,##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44" fontId="2" fillId="0" borderId="0" xfId="44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165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165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2" fillId="33" borderId="24" xfId="0" applyNumberFormat="1" applyFont="1" applyFill="1" applyBorder="1" applyAlignment="1">
      <alignment/>
    </xf>
    <xf numFmtId="165" fontId="2" fillId="33" borderId="26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165" fontId="2" fillId="33" borderId="27" xfId="0" applyNumberFormat="1" applyFont="1" applyFill="1" applyBorder="1" applyAlignment="1">
      <alignment/>
    </xf>
    <xf numFmtId="165" fontId="2" fillId="33" borderId="21" xfId="0" applyNumberFormat="1" applyFont="1" applyFill="1" applyBorder="1" applyAlignment="1">
      <alignment/>
    </xf>
    <xf numFmtId="165" fontId="2" fillId="33" borderId="28" xfId="0" applyNumberFormat="1" applyFont="1" applyFill="1" applyBorder="1" applyAlignment="1">
      <alignment/>
    </xf>
    <xf numFmtId="2" fontId="0" fillId="34" borderId="29" xfId="0" applyNumberFormat="1" applyFont="1" applyFill="1" applyBorder="1" applyAlignment="1">
      <alignment/>
    </xf>
    <xf numFmtId="165" fontId="2" fillId="33" borderId="3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4" borderId="31" xfId="0" applyFont="1" applyFill="1" applyBorder="1" applyAlignment="1">
      <alignment horizontal="right"/>
    </xf>
    <xf numFmtId="2" fontId="0" fillId="34" borderId="18" xfId="0" applyNumberFormat="1" applyFont="1" applyFill="1" applyBorder="1" applyAlignment="1">
      <alignment/>
    </xf>
    <xf numFmtId="0" fontId="5" fillId="34" borderId="32" xfId="0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6" fontId="2" fillId="34" borderId="12" xfId="44" applyNumberFormat="1" applyFont="1" applyFill="1" applyBorder="1" applyAlignment="1">
      <alignment horizontal="right"/>
    </xf>
    <xf numFmtId="166" fontId="2" fillId="34" borderId="34" xfId="44" applyNumberFormat="1" applyFont="1" applyFill="1" applyBorder="1" applyAlignment="1">
      <alignment horizontal="right"/>
    </xf>
    <xf numFmtId="166" fontId="2" fillId="34" borderId="29" xfId="44" applyNumberFormat="1" applyFont="1" applyFill="1" applyBorder="1" applyAlignment="1">
      <alignment horizontal="right"/>
    </xf>
    <xf numFmtId="166" fontId="2" fillId="34" borderId="35" xfId="44" applyNumberFormat="1" applyFont="1" applyFill="1" applyBorder="1" applyAlignment="1">
      <alignment horizontal="right"/>
    </xf>
    <xf numFmtId="166" fontId="2" fillId="33" borderId="26" xfId="44" applyNumberFormat="1" applyFont="1" applyFill="1" applyBorder="1" applyAlignment="1">
      <alignment/>
    </xf>
    <xf numFmtId="166" fontId="2" fillId="33" borderId="36" xfId="44" applyNumberFormat="1" applyFont="1" applyFill="1" applyBorder="1" applyAlignment="1">
      <alignment/>
    </xf>
    <xf numFmtId="166" fontId="2" fillId="33" borderId="24" xfId="44" applyNumberFormat="1" applyFont="1" applyFill="1" applyBorder="1" applyAlignment="1">
      <alignment horizontal="right"/>
    </xf>
    <xf numFmtId="166" fontId="2" fillId="33" borderId="37" xfId="44" applyNumberFormat="1" applyFont="1" applyFill="1" applyBorder="1" applyAlignment="1">
      <alignment horizontal="right"/>
    </xf>
    <xf numFmtId="166" fontId="2" fillId="33" borderId="20" xfId="44" applyNumberFormat="1" applyFont="1" applyFill="1" applyBorder="1" applyAlignment="1">
      <alignment horizontal="right"/>
    </xf>
    <xf numFmtId="166" fontId="2" fillId="34" borderId="38" xfId="44" applyNumberFormat="1" applyFont="1" applyFill="1" applyBorder="1" applyAlignment="1">
      <alignment horizontal="right"/>
    </xf>
    <xf numFmtId="166" fontId="2" fillId="34" borderId="39" xfId="44" applyNumberFormat="1" applyFont="1" applyFill="1" applyBorder="1" applyAlignment="1">
      <alignment horizontal="right"/>
    </xf>
    <xf numFmtId="166" fontId="2" fillId="34" borderId="27" xfId="44" applyNumberFormat="1" applyFont="1" applyFill="1" applyBorder="1" applyAlignment="1">
      <alignment horizontal="right"/>
    </xf>
    <xf numFmtId="166" fontId="2" fillId="34" borderId="21" xfId="44" applyNumberFormat="1" applyFont="1" applyFill="1" applyBorder="1" applyAlignment="1">
      <alignment horizontal="right"/>
    </xf>
    <xf numFmtId="166" fontId="2" fillId="34" borderId="17" xfId="44" applyNumberFormat="1" applyFont="1" applyFill="1" applyBorder="1" applyAlignment="1">
      <alignment horizontal="right"/>
    </xf>
    <xf numFmtId="166" fontId="2" fillId="34" borderId="28" xfId="44" applyNumberFormat="1" applyFont="1" applyFill="1" applyBorder="1" applyAlignment="1">
      <alignment horizontal="right"/>
    </xf>
    <xf numFmtId="166" fontId="2" fillId="34" borderId="40" xfId="44" applyNumberFormat="1" applyFont="1" applyFill="1" applyBorder="1" applyAlignment="1">
      <alignment horizontal="right"/>
    </xf>
    <xf numFmtId="166" fontId="2" fillId="33" borderId="16" xfId="44" applyNumberFormat="1" applyFont="1" applyFill="1" applyBorder="1" applyAlignment="1">
      <alignment/>
    </xf>
    <xf numFmtId="166" fontId="2" fillId="33" borderId="41" xfId="44" applyNumberFormat="1" applyFont="1" applyFill="1" applyBorder="1" applyAlignment="1">
      <alignment/>
    </xf>
    <xf numFmtId="166" fontId="2" fillId="33" borderId="15" xfId="44" applyNumberFormat="1" applyFont="1" applyFill="1" applyBorder="1" applyAlignment="1">
      <alignment horizontal="right"/>
    </xf>
    <xf numFmtId="166" fontId="2" fillId="33" borderId="42" xfId="44" applyNumberFormat="1" applyFont="1" applyFill="1" applyBorder="1" applyAlignment="1">
      <alignment horizontal="right"/>
    </xf>
    <xf numFmtId="166" fontId="2" fillId="33" borderId="43" xfId="44" applyNumberFormat="1" applyFont="1" applyFill="1" applyBorder="1" applyAlignment="1">
      <alignment horizontal="right"/>
    </xf>
    <xf numFmtId="166" fontId="5" fillId="34" borderId="32" xfId="44" applyNumberFormat="1" applyFont="1" applyFill="1" applyBorder="1" applyAlignment="1">
      <alignment/>
    </xf>
    <xf numFmtId="166" fontId="5" fillId="34" borderId="18" xfId="44" applyNumberFormat="1" applyFont="1" applyFill="1" applyBorder="1" applyAlignment="1">
      <alignment horizontal="right"/>
    </xf>
    <xf numFmtId="166" fontId="5" fillId="34" borderId="44" xfId="44" applyNumberFormat="1" applyFont="1" applyFill="1" applyBorder="1" applyAlignment="1">
      <alignment horizontal="right"/>
    </xf>
    <xf numFmtId="166" fontId="2" fillId="0" borderId="0" xfId="44" applyNumberFormat="1" applyFont="1" applyBorder="1" applyAlignment="1">
      <alignment horizontal="center"/>
    </xf>
    <xf numFmtId="166" fontId="2" fillId="0" borderId="37" xfId="44" applyNumberFormat="1" applyFont="1" applyFill="1" applyBorder="1" applyAlignment="1">
      <alignment horizontal="right"/>
    </xf>
    <xf numFmtId="37" fontId="0" fillId="0" borderId="16" xfId="44" applyNumberFormat="1" applyFont="1" applyFill="1" applyBorder="1" applyAlignment="1">
      <alignment horizontal="center"/>
    </xf>
    <xf numFmtId="37" fontId="0" fillId="0" borderId="42" xfId="44" applyNumberFormat="1" applyFont="1" applyFill="1" applyBorder="1" applyAlignment="1">
      <alignment horizontal="center"/>
    </xf>
    <xf numFmtId="37" fontId="0" fillId="0" borderId="26" xfId="44" applyNumberFormat="1" applyFont="1" applyFill="1" applyBorder="1" applyAlignment="1">
      <alignment horizontal="center"/>
    </xf>
    <xf numFmtId="37" fontId="0" fillId="0" borderId="37" xfId="44" applyNumberFormat="1" applyFont="1" applyFill="1" applyBorder="1" applyAlignment="1">
      <alignment horizontal="center"/>
    </xf>
    <xf numFmtId="166" fontId="0" fillId="0" borderId="15" xfId="44" applyNumberFormat="1" applyFont="1" applyFill="1" applyBorder="1" applyAlignment="1">
      <alignment horizontal="right"/>
    </xf>
    <xf numFmtId="166" fontId="0" fillId="0" borderId="42" xfId="44" applyNumberFormat="1" applyFont="1" applyFill="1" applyBorder="1" applyAlignment="1">
      <alignment horizontal="right"/>
    </xf>
    <xf numFmtId="166" fontId="0" fillId="0" borderId="45" xfId="44" applyNumberFormat="1" applyFont="1" applyFill="1" applyBorder="1" applyAlignment="1">
      <alignment horizontal="right"/>
    </xf>
    <xf numFmtId="166" fontId="0" fillId="0" borderId="37" xfId="44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6" fontId="0" fillId="0" borderId="0" xfId="44" applyNumberFormat="1" applyFont="1" applyBorder="1" applyAlignment="1">
      <alignment horizontal="left"/>
    </xf>
    <xf numFmtId="166" fontId="0" fillId="0" borderId="0" xfId="44" applyNumberFormat="1" applyFont="1" applyBorder="1" applyAlignment="1">
      <alignment horizontal="center"/>
    </xf>
    <xf numFmtId="166" fontId="2" fillId="33" borderId="27" xfId="44" applyNumberFormat="1" applyFont="1" applyFill="1" applyBorder="1" applyAlignment="1">
      <alignment/>
    </xf>
    <xf numFmtId="166" fontId="2" fillId="33" borderId="21" xfId="44" applyNumberFormat="1" applyFont="1" applyFill="1" applyBorder="1" applyAlignment="1">
      <alignment/>
    </xf>
    <xf numFmtId="166" fontId="2" fillId="33" borderId="17" xfId="44" applyNumberFormat="1" applyFont="1" applyFill="1" applyBorder="1" applyAlignment="1">
      <alignment horizontal="right"/>
    </xf>
    <xf numFmtId="166" fontId="2" fillId="33" borderId="28" xfId="44" applyNumberFormat="1" applyFont="1" applyFill="1" applyBorder="1" applyAlignment="1">
      <alignment horizontal="right"/>
    </xf>
    <xf numFmtId="166" fontId="2" fillId="33" borderId="40" xfId="44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Layout" zoomScale="70" zoomScaleSheetLayoutView="85" zoomScalePageLayoutView="70" workbookViewId="0" topLeftCell="A1">
      <selection activeCell="E27" sqref="E27"/>
    </sheetView>
  </sheetViews>
  <sheetFormatPr defaultColWidth="9.140625" defaultRowHeight="12" customHeight="1"/>
  <cols>
    <col min="1" max="1" width="6.57421875" style="6" customWidth="1"/>
    <col min="2" max="2" width="76.7109375" style="0" customWidth="1"/>
    <col min="3" max="15" width="16.7109375" style="0" customWidth="1"/>
    <col min="16" max="16" width="16.57421875" style="0" customWidth="1"/>
  </cols>
  <sheetData>
    <row r="1" ht="39" customHeight="1" thickBot="1">
      <c r="B1" s="91" t="s">
        <v>67</v>
      </c>
    </row>
    <row r="2" spans="1:16" ht="12.75">
      <c r="A2" s="92" t="s">
        <v>5</v>
      </c>
      <c r="B2" s="93"/>
      <c r="C2" s="44" t="s">
        <v>32</v>
      </c>
      <c r="D2" s="98" t="s">
        <v>22</v>
      </c>
      <c r="E2" s="99"/>
      <c r="F2" s="100"/>
      <c r="G2" s="44" t="s">
        <v>23</v>
      </c>
      <c r="H2" s="44" t="s">
        <v>24</v>
      </c>
      <c r="I2" s="43" t="s">
        <v>57</v>
      </c>
      <c r="J2" s="98" t="s">
        <v>56</v>
      </c>
      <c r="K2" s="100"/>
      <c r="L2" s="23" t="s">
        <v>31</v>
      </c>
      <c r="M2" s="23" t="s">
        <v>31</v>
      </c>
      <c r="N2" s="25" t="s">
        <v>0</v>
      </c>
      <c r="O2" s="15" t="s">
        <v>0</v>
      </c>
      <c r="P2" s="21" t="s">
        <v>2</v>
      </c>
    </row>
    <row r="3" spans="1:16" ht="27" customHeight="1">
      <c r="A3" s="94" t="s">
        <v>30</v>
      </c>
      <c r="B3" s="95"/>
      <c r="C3" s="16" t="s">
        <v>6</v>
      </c>
      <c r="D3" s="16" t="s">
        <v>6</v>
      </c>
      <c r="E3" s="16" t="s">
        <v>6</v>
      </c>
      <c r="F3" s="16" t="s">
        <v>6</v>
      </c>
      <c r="G3" s="16" t="s">
        <v>6</v>
      </c>
      <c r="H3" s="16" t="s">
        <v>6</v>
      </c>
      <c r="I3" s="16" t="s">
        <v>6</v>
      </c>
      <c r="J3" s="16" t="s">
        <v>54</v>
      </c>
      <c r="K3" s="16" t="s">
        <v>55</v>
      </c>
      <c r="L3" s="16" t="s">
        <v>6</v>
      </c>
      <c r="M3" s="87" t="s">
        <v>6</v>
      </c>
      <c r="N3" s="88" t="s">
        <v>1</v>
      </c>
      <c r="O3" s="89" t="s">
        <v>4</v>
      </c>
      <c r="P3" s="90" t="s">
        <v>1</v>
      </c>
    </row>
    <row r="4" spans="1:16" ht="13.5" customHeight="1" thickBot="1">
      <c r="A4" s="96" t="s">
        <v>53</v>
      </c>
      <c r="B4" s="97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N4" s="26" t="s">
        <v>3</v>
      </c>
      <c r="O4" s="27" t="s">
        <v>3</v>
      </c>
      <c r="P4" s="22" t="s">
        <v>3</v>
      </c>
    </row>
    <row r="5" spans="1:16" s="8" customFormat="1" ht="14.25" customHeight="1">
      <c r="A5" s="32">
        <v>1</v>
      </c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2"/>
      <c r="O5" s="35"/>
      <c r="P5" s="37"/>
    </row>
    <row r="6" spans="1:16" s="8" customFormat="1" ht="12" customHeight="1">
      <c r="A6" s="42">
        <f aca="true" t="shared" si="0" ref="A6:A11">A5+0.1</f>
        <v>1.1</v>
      </c>
      <c r="B6" s="5" t="s">
        <v>58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5">
        <f aca="true" t="shared" si="1" ref="N6:N11">C6*C$4+D6*D$4+E6*E$4+F6*F$4+G6*G$4+H6*H$4+I6*I$4+J6*J$4+K6*K$4+L6*L$4+M6*M$4</f>
        <v>0</v>
      </c>
      <c r="O6" s="76"/>
      <c r="P6" s="77">
        <f aca="true" t="shared" si="2" ref="P6:P11">N6+O6</f>
        <v>0</v>
      </c>
    </row>
    <row r="7" spans="1:16" s="8" customFormat="1" ht="12" customHeight="1">
      <c r="A7" s="42">
        <f t="shared" si="0"/>
        <v>1.2000000000000002</v>
      </c>
      <c r="B7" s="5" t="s">
        <v>59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5">
        <f t="shared" si="1"/>
        <v>0</v>
      </c>
      <c r="O7" s="76"/>
      <c r="P7" s="77">
        <f t="shared" si="2"/>
        <v>0</v>
      </c>
    </row>
    <row r="8" spans="1:16" s="8" customFormat="1" ht="12" customHeight="1">
      <c r="A8" s="42">
        <f t="shared" si="0"/>
        <v>1.3000000000000003</v>
      </c>
      <c r="B8" s="5" t="s">
        <v>46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5">
        <f t="shared" si="1"/>
        <v>0</v>
      </c>
      <c r="O8" s="76"/>
      <c r="P8" s="77">
        <f t="shared" si="2"/>
        <v>0</v>
      </c>
    </row>
    <row r="9" spans="1:16" s="8" customFormat="1" ht="12" customHeight="1">
      <c r="A9" s="42">
        <f t="shared" si="0"/>
        <v>1.4000000000000004</v>
      </c>
      <c r="B9" s="5" t="s">
        <v>27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75">
        <f t="shared" si="1"/>
        <v>0</v>
      </c>
      <c r="O9" s="78"/>
      <c r="P9" s="77">
        <f t="shared" si="2"/>
        <v>0</v>
      </c>
    </row>
    <row r="10" spans="1:16" s="8" customFormat="1" ht="12" customHeight="1">
      <c r="A10" s="42">
        <f t="shared" si="0"/>
        <v>1.5000000000000004</v>
      </c>
      <c r="B10" s="9" t="s">
        <v>63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>
        <f t="shared" si="1"/>
        <v>0</v>
      </c>
      <c r="O10" s="78"/>
      <c r="P10" s="77">
        <f t="shared" si="2"/>
        <v>0</v>
      </c>
    </row>
    <row r="11" spans="1:16" s="8" customFormat="1" ht="12" customHeight="1">
      <c r="A11" s="42">
        <f t="shared" si="0"/>
        <v>1.6000000000000005</v>
      </c>
      <c r="B11" s="29" t="s">
        <v>17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5">
        <f t="shared" si="1"/>
        <v>0</v>
      </c>
      <c r="O11" s="76"/>
      <c r="P11" s="77">
        <f t="shared" si="2"/>
        <v>0</v>
      </c>
    </row>
    <row r="12" spans="1:16" s="8" customFormat="1" ht="12" customHeight="1" thickBot="1">
      <c r="A12" s="36"/>
      <c r="B12" s="38" t="str">
        <f>"Sub-total "&amp;B5</f>
        <v>Sub-total Conceptual Design Servces</v>
      </c>
      <c r="C12" s="45">
        <f aca="true" t="shared" si="3" ref="C12:M12">SUBTOTAL(9,C6:C11)*C$4</f>
        <v>0</v>
      </c>
      <c r="D12" s="45">
        <f t="shared" si="3"/>
        <v>0</v>
      </c>
      <c r="E12" s="45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>
        <f>SUBTOTAL(9,L6:L11)*L$4</f>
        <v>0</v>
      </c>
      <c r="M12" s="46">
        <f t="shared" si="3"/>
        <v>0</v>
      </c>
      <c r="N12" s="47">
        <f>SUBTOTAL(9,N6:N11)</f>
        <v>0</v>
      </c>
      <c r="O12" s="46">
        <f>SUBTOTAL(9,O6:O11)</f>
        <v>0</v>
      </c>
      <c r="P12" s="48">
        <f>SUBTOTAL(9,P6:P11)</f>
        <v>0</v>
      </c>
    </row>
    <row r="13" spans="1:16" ht="12.75" customHeight="1">
      <c r="A13" s="30">
        <v>2</v>
      </c>
      <c r="B13" s="31" t="s">
        <v>18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52"/>
      <c r="P13" s="53"/>
    </row>
    <row r="14" spans="1:16" ht="12.75" customHeight="1">
      <c r="A14" s="42">
        <f>A13+0.1</f>
        <v>2.1</v>
      </c>
      <c r="B14" s="5" t="s">
        <v>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75">
        <f>C14*C$4+D14*D$4+E14*E$4+F14*F$4+G14*G$4+H14*H$4+I14*I$4+J14*J$4+K14*K$4+L14*L$4+M14*M$4</f>
        <v>0</v>
      </c>
      <c r="O14" s="76"/>
      <c r="P14" s="77">
        <f>N14+O14</f>
        <v>0</v>
      </c>
    </row>
    <row r="15" spans="1:16" ht="12.75" customHeight="1">
      <c r="A15" s="42">
        <f>A14+0.1</f>
        <v>2.2</v>
      </c>
      <c r="B15" s="5" t="s">
        <v>61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75">
        <f>C15*C$4+D15*D$4+E15*E$4+F15*F$4+G15*G$4+H15*H$4+I15*I$4+J15*J$4+K15*K$4+L15*L$4+M15*M$4</f>
        <v>0</v>
      </c>
      <c r="O15" s="76"/>
      <c r="P15" s="77">
        <f>N15+O15</f>
        <v>0</v>
      </c>
    </row>
    <row r="16" spans="1:16" ht="12.75" customHeight="1">
      <c r="A16" s="42">
        <f>A15+0.1</f>
        <v>2.3000000000000003</v>
      </c>
      <c r="B16" s="5" t="s">
        <v>62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5">
        <f>C16*C$4+D16*D$4+E16*E$4+F16*F$4+G16*G$4+H16*H$4+I16*I$4+J16*J$4+K16*K$4+L16*L$4+M16*M$4</f>
        <v>0</v>
      </c>
      <c r="O16" s="76"/>
      <c r="P16" s="77">
        <f>N16+O16</f>
        <v>0</v>
      </c>
    </row>
    <row r="17" spans="1:16" s="8" customFormat="1" ht="12" customHeight="1">
      <c r="A17" s="42">
        <f>A16+0.1</f>
        <v>2.4000000000000004</v>
      </c>
      <c r="B17" s="9" t="s">
        <v>17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5">
        <f>C17*C$4+D17*D$4+E17*E$4+F17*F$4+G17*G$4+H17*H$4+I17*I$4+J17*J$4+K17*K$4+L17*L$4+M17*M$4</f>
        <v>0</v>
      </c>
      <c r="O17" s="78"/>
      <c r="P17" s="77">
        <f>N17+O17</f>
        <v>0</v>
      </c>
    </row>
    <row r="18" spans="1:16" s="13" customFormat="1" ht="12" customHeight="1" thickBot="1">
      <c r="A18" s="36"/>
      <c r="B18" s="38" t="str">
        <f>"Sub-total "&amp;B13</f>
        <v>Sub-total Detailed Design &amp; Specifications</v>
      </c>
      <c r="C18" s="45">
        <f aca="true" t="shared" si="4" ref="C18:M18">SUBTOTAL(9,C14:C17)*C$4</f>
        <v>0</v>
      </c>
      <c r="D18" s="45">
        <f t="shared" si="4"/>
        <v>0</v>
      </c>
      <c r="E18" s="45">
        <f t="shared" si="4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  <c r="L18" s="45">
        <f>SUBTOTAL(9,L14:L17)*L$4</f>
        <v>0</v>
      </c>
      <c r="M18" s="54">
        <f t="shared" si="4"/>
        <v>0</v>
      </c>
      <c r="N18" s="47">
        <f>SUBTOTAL(9,N14:N17)</f>
        <v>0</v>
      </c>
      <c r="O18" s="46">
        <f>SUBTOTAL(9,O14:O17)</f>
        <v>0</v>
      </c>
      <c r="P18" s="55">
        <f>SUBTOTAL(9,P14:P17)</f>
        <v>0</v>
      </c>
    </row>
    <row r="19" spans="1:16" s="8" customFormat="1" ht="12.75" customHeight="1">
      <c r="A19" s="30">
        <v>3</v>
      </c>
      <c r="B19" s="31" t="s">
        <v>19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1"/>
      <c r="O19" s="52"/>
      <c r="P19" s="53"/>
    </row>
    <row r="20" spans="1:16" s="8" customFormat="1" ht="12.75" customHeight="1">
      <c r="A20" s="42">
        <f aca="true" t="shared" si="5" ref="A20:A25">A19+0.1</f>
        <v>3.1</v>
      </c>
      <c r="B20" s="5" t="s">
        <v>43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75">
        <f aca="true" t="shared" si="6" ref="N20:N25">C20*C$4+D20*D$4+E20*E$4+F20*F$4+G20*G$4+H20*H$4+I20*I$4+J20*J$4+K20*K$4+L20*L$4+M20*M$4</f>
        <v>0</v>
      </c>
      <c r="O20" s="76"/>
      <c r="P20" s="77">
        <f aca="true" t="shared" si="7" ref="P20:P25">N20+O20</f>
        <v>0</v>
      </c>
    </row>
    <row r="21" spans="1:16" s="8" customFormat="1" ht="12.75" customHeight="1">
      <c r="A21" s="42">
        <f t="shared" si="5"/>
        <v>3.2</v>
      </c>
      <c r="B21" s="5" t="s">
        <v>34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5">
        <f t="shared" si="6"/>
        <v>0</v>
      </c>
      <c r="O21" s="76"/>
      <c r="P21" s="77">
        <f t="shared" si="7"/>
        <v>0</v>
      </c>
    </row>
    <row r="22" spans="1:16" s="8" customFormat="1" ht="12.75" customHeight="1">
      <c r="A22" s="42">
        <f t="shared" si="5"/>
        <v>3.3000000000000003</v>
      </c>
      <c r="B22" s="5" t="s">
        <v>35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75">
        <f t="shared" si="6"/>
        <v>0</v>
      </c>
      <c r="O22" s="76"/>
      <c r="P22" s="77">
        <f t="shared" si="7"/>
        <v>0</v>
      </c>
    </row>
    <row r="23" spans="1:16" s="8" customFormat="1" ht="12.75" customHeight="1">
      <c r="A23" s="42">
        <f t="shared" si="5"/>
        <v>3.4000000000000004</v>
      </c>
      <c r="B23" s="5" t="s">
        <v>36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5">
        <f t="shared" si="6"/>
        <v>0</v>
      </c>
      <c r="O23" s="78"/>
      <c r="P23" s="77">
        <f t="shared" si="7"/>
        <v>0</v>
      </c>
    </row>
    <row r="24" spans="1:16" s="8" customFormat="1" ht="12.75" customHeight="1">
      <c r="A24" s="42">
        <f t="shared" si="5"/>
        <v>3.5000000000000004</v>
      </c>
      <c r="B24" s="5" t="s">
        <v>65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75">
        <f t="shared" si="6"/>
        <v>0</v>
      </c>
      <c r="O24" s="78"/>
      <c r="P24" s="77">
        <f t="shared" si="7"/>
        <v>0</v>
      </c>
    </row>
    <row r="25" spans="1:16" s="8" customFormat="1" ht="12.75" customHeight="1">
      <c r="A25" s="42">
        <f t="shared" si="5"/>
        <v>3.6000000000000005</v>
      </c>
      <c r="B25" s="9" t="s">
        <v>17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5">
        <f t="shared" si="6"/>
        <v>0</v>
      </c>
      <c r="O25" s="78"/>
      <c r="P25" s="77">
        <f t="shared" si="7"/>
        <v>0</v>
      </c>
    </row>
    <row r="26" spans="1:16" s="13" customFormat="1" ht="12" customHeight="1" thickBot="1">
      <c r="A26" s="36"/>
      <c r="B26" s="38" t="str">
        <f>"Sub-total "&amp;B19</f>
        <v>Sub-total Construction Tendering Services</v>
      </c>
      <c r="C26" s="45">
        <f aca="true" t="shared" si="8" ref="C26:M26">SUBTOTAL(9,C20:C25)*C$4</f>
        <v>0</v>
      </c>
      <c r="D26" s="45">
        <f t="shared" si="8"/>
        <v>0</v>
      </c>
      <c r="E26" s="45">
        <f t="shared" si="8"/>
        <v>0</v>
      </c>
      <c r="F26" s="45">
        <f t="shared" si="8"/>
        <v>0</v>
      </c>
      <c r="G26" s="45">
        <f t="shared" si="8"/>
        <v>0</v>
      </c>
      <c r="H26" s="45">
        <f t="shared" si="8"/>
        <v>0</v>
      </c>
      <c r="I26" s="45">
        <f t="shared" si="8"/>
        <v>0</v>
      </c>
      <c r="J26" s="45">
        <f t="shared" si="8"/>
        <v>0</v>
      </c>
      <c r="K26" s="45">
        <f t="shared" si="8"/>
        <v>0</v>
      </c>
      <c r="L26" s="45">
        <f>SUBTOTAL(9,L20:L25)*L$4</f>
        <v>0</v>
      </c>
      <c r="M26" s="54">
        <f t="shared" si="8"/>
        <v>0</v>
      </c>
      <c r="N26" s="47">
        <f>SUBTOTAL(9,N20:N25)</f>
        <v>0</v>
      </c>
      <c r="O26" s="46">
        <f>SUBTOTAL(9,O20:O25)</f>
        <v>0</v>
      </c>
      <c r="P26" s="55">
        <f>SUBTOTAL(9,P20:P25)</f>
        <v>0</v>
      </c>
    </row>
    <row r="27" spans="1:16" s="8" customFormat="1" ht="12.75" customHeight="1">
      <c r="A27" s="30">
        <v>4</v>
      </c>
      <c r="B27" s="31" t="s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52"/>
      <c r="P27" s="53"/>
    </row>
    <row r="28" spans="1:16" s="8" customFormat="1" ht="12.75" customHeight="1">
      <c r="A28" s="42">
        <f>A27+0.1</f>
        <v>4.1</v>
      </c>
      <c r="B28" s="5" t="s">
        <v>42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75">
        <f aca="true" t="shared" si="9" ref="N28:N34">C28*C$4+D28*D$4+E28*E$4+F28*F$4+G28*G$4+H28*H$4+I28*I$4+J28*J$4+K28*K$4+L28*L$4+M28*M$4</f>
        <v>0</v>
      </c>
      <c r="O28" s="76"/>
      <c r="P28" s="77">
        <f>N28+O28</f>
        <v>0</v>
      </c>
    </row>
    <row r="29" spans="1:16" s="8" customFormat="1" ht="12.75" customHeight="1">
      <c r="A29" s="42">
        <f aca="true" t="shared" si="10" ref="A29:A34">A28+0.1</f>
        <v>4.199999999999999</v>
      </c>
      <c r="B29" s="5" t="s">
        <v>45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5">
        <f t="shared" si="9"/>
        <v>0</v>
      </c>
      <c r="O29" s="76"/>
      <c r="P29" s="77">
        <f aca="true" t="shared" si="11" ref="P29:P34">N29+O29</f>
        <v>0</v>
      </c>
    </row>
    <row r="30" spans="1:16" s="8" customFormat="1" ht="12.75" customHeight="1">
      <c r="A30" s="42">
        <f t="shared" si="10"/>
        <v>4.299999999999999</v>
      </c>
      <c r="B30" s="5" t="s">
        <v>37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  <c r="N30" s="75">
        <f t="shared" si="9"/>
        <v>0</v>
      </c>
      <c r="O30" s="76"/>
      <c r="P30" s="77">
        <f t="shared" si="11"/>
        <v>0</v>
      </c>
    </row>
    <row r="31" spans="1:16" s="8" customFormat="1" ht="12.75" customHeight="1">
      <c r="A31" s="42">
        <f t="shared" si="10"/>
        <v>4.399999999999999</v>
      </c>
      <c r="B31" s="5" t="s">
        <v>38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75">
        <f t="shared" si="9"/>
        <v>0</v>
      </c>
      <c r="O31" s="76"/>
      <c r="P31" s="77">
        <f t="shared" si="11"/>
        <v>0</v>
      </c>
    </row>
    <row r="32" spans="1:16" s="8" customFormat="1" ht="12.75" customHeight="1">
      <c r="A32" s="42">
        <f t="shared" si="10"/>
        <v>4.499999999999998</v>
      </c>
      <c r="B32" s="5" t="s">
        <v>52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75">
        <f t="shared" si="9"/>
        <v>0</v>
      </c>
      <c r="O32" s="78"/>
      <c r="P32" s="77">
        <f t="shared" si="11"/>
        <v>0</v>
      </c>
    </row>
    <row r="33" spans="1:16" s="8" customFormat="1" ht="12.75" customHeight="1">
      <c r="A33" s="42">
        <f t="shared" si="10"/>
        <v>4.599999999999998</v>
      </c>
      <c r="B33" s="5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5">
        <f t="shared" si="9"/>
        <v>0</v>
      </c>
      <c r="O33" s="78"/>
      <c r="P33" s="77">
        <f t="shared" si="11"/>
        <v>0</v>
      </c>
    </row>
    <row r="34" spans="1:16" s="8" customFormat="1" ht="12.75" customHeight="1">
      <c r="A34" s="42">
        <f t="shared" si="10"/>
        <v>4.6999999999999975</v>
      </c>
      <c r="B34" s="9" t="s">
        <v>17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5">
        <f t="shared" si="9"/>
        <v>0</v>
      </c>
      <c r="O34" s="78"/>
      <c r="P34" s="77">
        <f t="shared" si="11"/>
        <v>0</v>
      </c>
    </row>
    <row r="35" spans="1:16" s="13" customFormat="1" ht="12" customHeight="1" thickBot="1">
      <c r="A35" s="36"/>
      <c r="B35" s="38" t="str">
        <f>"Sub-total "&amp;B27</f>
        <v>Sub-total Construction &amp; Contract Administration Services</v>
      </c>
      <c r="C35" s="45">
        <f aca="true" t="shared" si="12" ref="C35:M35">SUBTOTAL(9,C28:C34)*C$4</f>
        <v>0</v>
      </c>
      <c r="D35" s="45">
        <f t="shared" si="12"/>
        <v>0</v>
      </c>
      <c r="E35" s="45">
        <f t="shared" si="12"/>
        <v>0</v>
      </c>
      <c r="F35" s="45">
        <f t="shared" si="12"/>
        <v>0</v>
      </c>
      <c r="G35" s="45">
        <f t="shared" si="12"/>
        <v>0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>SUBTOTAL(9,L28:L34)*L$4</f>
        <v>0</v>
      </c>
      <c r="M35" s="54">
        <f t="shared" si="12"/>
        <v>0</v>
      </c>
      <c r="N35" s="47">
        <f>SUBTOTAL(9,N28:N34)</f>
        <v>0</v>
      </c>
      <c r="O35" s="46">
        <f>SUBTOTAL(9,O28:O34)</f>
        <v>0</v>
      </c>
      <c r="P35" s="55">
        <f>SUBTOTAL(9,P28:P34)</f>
        <v>0</v>
      </c>
    </row>
    <row r="36" spans="1:16" s="8" customFormat="1" ht="12.75" customHeight="1">
      <c r="A36" s="30">
        <v>5</v>
      </c>
      <c r="B36" s="31" t="s">
        <v>21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1"/>
      <c r="O36" s="52"/>
      <c r="P36" s="53"/>
    </row>
    <row r="37" spans="1:16" s="8" customFormat="1" ht="12.75" customHeight="1">
      <c r="A37" s="42">
        <f>A36+0.1</f>
        <v>5.1</v>
      </c>
      <c r="B37" s="5" t="s">
        <v>40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5">
        <f>C37*C$4+D37*D$4+E37*E$4+F37*F$4+G37*G$4+H37*H$4+I37*I$4+J37*J$4+K37*K$4+L37*L$4+M37*M$4</f>
        <v>0</v>
      </c>
      <c r="O37" s="76"/>
      <c r="P37" s="77">
        <f>N37+O37</f>
        <v>0</v>
      </c>
    </row>
    <row r="38" spans="1:16" s="13" customFormat="1" ht="12" customHeight="1">
      <c r="A38" s="42">
        <f>A37+0.1</f>
        <v>5.199999999999999</v>
      </c>
      <c r="B38" s="5" t="s">
        <v>41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5">
        <f>C38*C$4+D38*D$4+E38*E$4+F38*F$4+G38*G$4+H38*H$4+I38*I$4+J38*J$4+K38*K$4+L38*L$4+M38*M$4</f>
        <v>0</v>
      </c>
      <c r="O38" s="76"/>
      <c r="P38" s="77">
        <f>N38+O38</f>
        <v>0</v>
      </c>
    </row>
    <row r="39" spans="1:16" s="13" customFormat="1" ht="12" customHeight="1">
      <c r="A39" s="42">
        <f>A38+0.1</f>
        <v>5.299999999999999</v>
      </c>
      <c r="B39" s="5" t="s">
        <v>66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5">
        <f>C39*C$4+D39*D$4+E39*E$4+F39*F$4+G39*G$4+H39*H$4+I39*I$4+J39*J$4+K39*K$4+L39*L$4+M39*M$4</f>
        <v>0</v>
      </c>
      <c r="O39" s="76"/>
      <c r="P39" s="77">
        <f>N39+O39</f>
        <v>0</v>
      </c>
    </row>
    <row r="40" spans="1:16" s="13" customFormat="1" ht="12" customHeight="1">
      <c r="A40" s="42">
        <f>A39+0.1</f>
        <v>5.399999999999999</v>
      </c>
      <c r="B40" s="5" t="s">
        <v>44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5">
        <f>C40*C$4+D40*D$4+E40*E$4+F40*F$4+G40*G$4+H40*H$4+I40*I$4+J40*J$4+K40*K$4+L40*L$4+M40*M$4</f>
        <v>0</v>
      </c>
      <c r="O40" s="78"/>
      <c r="P40" s="77">
        <f>N40+O40</f>
        <v>0</v>
      </c>
    </row>
    <row r="41" spans="1:16" s="13" customFormat="1" ht="12" customHeight="1" thickBot="1">
      <c r="A41" s="42">
        <f>A40+0.1</f>
        <v>5.499999999999998</v>
      </c>
      <c r="B41" s="9" t="s">
        <v>17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5">
        <f>C41*C$4+D41*D$4+E41*E$4+F41*F$4+G41*G$4+H41*H$4+I41*I$4+J41*J$4+K41*K$4+L41*L$4+M41*M$4</f>
        <v>0</v>
      </c>
      <c r="O41" s="78"/>
      <c r="P41" s="77">
        <f>N41+O41</f>
        <v>0</v>
      </c>
    </row>
    <row r="42" spans="1:16" s="13" customFormat="1" ht="12" customHeight="1">
      <c r="A42" s="19"/>
      <c r="B42" s="39" t="str">
        <f>"Sub-total "&amp;B36</f>
        <v>Sub-total Project Wrap-Up Documentation</v>
      </c>
      <c r="C42" s="56">
        <f aca="true" t="shared" si="13" ref="C42:M42">SUBTOTAL(9,C37:C41)*C$4</f>
        <v>0</v>
      </c>
      <c r="D42" s="56">
        <f t="shared" si="13"/>
        <v>0</v>
      </c>
      <c r="E42" s="56">
        <f t="shared" si="13"/>
        <v>0</v>
      </c>
      <c r="F42" s="56">
        <f t="shared" si="13"/>
        <v>0</v>
      </c>
      <c r="G42" s="56">
        <f t="shared" si="13"/>
        <v>0</v>
      </c>
      <c r="H42" s="56">
        <f t="shared" si="13"/>
        <v>0</v>
      </c>
      <c r="I42" s="56">
        <f t="shared" si="13"/>
        <v>0</v>
      </c>
      <c r="J42" s="56">
        <f t="shared" si="13"/>
        <v>0</v>
      </c>
      <c r="K42" s="56">
        <f t="shared" si="13"/>
        <v>0</v>
      </c>
      <c r="L42" s="56">
        <f>SUBTOTAL(9,L37:L41)*L$4</f>
        <v>0</v>
      </c>
      <c r="M42" s="57">
        <f t="shared" si="13"/>
        <v>0</v>
      </c>
      <c r="N42" s="58">
        <f>SUBTOTAL(9,N37:N41)</f>
        <v>0</v>
      </c>
      <c r="O42" s="59">
        <f>SUBTOTAL(9,O37:O41)</f>
        <v>0</v>
      </c>
      <c r="P42" s="60">
        <f>SUBTOTAL(9,P37:P41)</f>
        <v>0</v>
      </c>
    </row>
    <row r="43" spans="1:16" s="8" customFormat="1" ht="12.75" customHeight="1">
      <c r="A43" s="17">
        <v>6</v>
      </c>
      <c r="B43" s="18" t="s">
        <v>28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63"/>
      <c r="O43" s="64"/>
      <c r="P43" s="65"/>
    </row>
    <row r="44" spans="1:16" s="13" customFormat="1" ht="12" customHeight="1">
      <c r="A44" s="42">
        <f>A43+0.1</f>
        <v>6.1</v>
      </c>
      <c r="B44" s="5" t="s">
        <v>26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5">
        <f>C44*C$4+D44*D$4+E44*E$4+F44*F$4+G44*G$4+H44*H$4+I44*I$4+J44*J$4+K44*K$4+L44*L$4+M44*M$4</f>
        <v>0</v>
      </c>
      <c r="O44" s="76"/>
      <c r="P44" s="77">
        <f>N44+O44</f>
        <v>0</v>
      </c>
    </row>
    <row r="45" spans="1:16" s="13" customFormat="1" ht="12" customHeight="1">
      <c r="A45" s="42">
        <f>A44+0.1</f>
        <v>6.199999999999999</v>
      </c>
      <c r="B45" s="5" t="s">
        <v>25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5">
        <f>C45*C$4+D45*D$4+E45*E$4+F45*F$4+G45*G$4+H45*H$4+I45*I$4+J45*J$4+K45*K$4+L45*L$4+M45*M$4</f>
        <v>0</v>
      </c>
      <c r="O45" s="76"/>
      <c r="P45" s="77">
        <f>N45+O45</f>
        <v>0</v>
      </c>
    </row>
    <row r="46" spans="1:16" s="13" customFormat="1" ht="12" customHeight="1">
      <c r="A46" s="42">
        <f>A45+0.1</f>
        <v>6.299999999999999</v>
      </c>
      <c r="B46" s="12" t="s">
        <v>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5">
        <f>C46*C$4+D46*D$4+E46*E$4+F46*F$4+G46*G$4+H46*H$4+I46*I$4+J46*J$4+K46*K$4+L46*L$4+M46*M$4</f>
        <v>0</v>
      </c>
      <c r="O46" s="76"/>
      <c r="P46" s="77">
        <f>N46+O46</f>
        <v>0</v>
      </c>
    </row>
    <row r="47" spans="1:16" s="13" customFormat="1" ht="12" customHeight="1">
      <c r="A47" s="42">
        <f>A46+0.1</f>
        <v>6.399999999999999</v>
      </c>
      <c r="B47" s="9" t="s">
        <v>47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5">
        <f>C47*C$4+D47*D$4+E47*E$4+F47*F$4+G47*G$4+H47*H$4+I47*I$4+J47*J$4+K47*K$4+L47*L$4+M47*M$4</f>
        <v>0</v>
      </c>
      <c r="O47" s="78"/>
      <c r="P47" s="77">
        <f>N47+O47</f>
        <v>0</v>
      </c>
    </row>
    <row r="48" spans="1:16" s="13" customFormat="1" ht="12" customHeight="1" thickBot="1">
      <c r="A48" s="42">
        <f>A47+0.1</f>
        <v>6.499999999999998</v>
      </c>
      <c r="B48" s="9" t="s">
        <v>17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  <c r="N48" s="75">
        <f>C48*C$4+D48*D$4+E48*E$4+F48*F$4+G48*G$4+H48*H$4+I48*I$4+J48*J$4+K48*K$4+L48*L$4+M48*M$4</f>
        <v>0</v>
      </c>
      <c r="O48" s="78"/>
      <c r="P48" s="77">
        <f>N48+O48</f>
        <v>0</v>
      </c>
    </row>
    <row r="49" spans="1:16" s="13" customFormat="1" ht="12" customHeight="1" thickBot="1">
      <c r="A49" s="19"/>
      <c r="B49" s="39" t="str">
        <f>"Sub-total "&amp;B43</f>
        <v>Sub-total Miscellaneous Items</v>
      </c>
      <c r="C49" s="56">
        <f aca="true" t="shared" si="14" ref="C49:M49">SUBTOTAL(9,C44:C48)*C$4</f>
        <v>0</v>
      </c>
      <c r="D49" s="56">
        <f t="shared" si="14"/>
        <v>0</v>
      </c>
      <c r="E49" s="56">
        <f t="shared" si="14"/>
        <v>0</v>
      </c>
      <c r="F49" s="56">
        <f t="shared" si="14"/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J49" s="56">
        <f t="shared" si="14"/>
        <v>0</v>
      </c>
      <c r="K49" s="56">
        <f t="shared" si="14"/>
        <v>0</v>
      </c>
      <c r="L49" s="56">
        <f>SUBTOTAL(9,L44:L48)*L$4</f>
        <v>0</v>
      </c>
      <c r="M49" s="57">
        <f t="shared" si="14"/>
        <v>0</v>
      </c>
      <c r="N49" s="58">
        <f>SUBTOTAL(9,N44:N48)</f>
        <v>0</v>
      </c>
      <c r="O49" s="59">
        <f>SUBTOTAL(9,O44:O48)</f>
        <v>0</v>
      </c>
      <c r="P49" s="60">
        <f>SUBTOTAL(9,P44:P48)</f>
        <v>0</v>
      </c>
    </row>
    <row r="50" spans="1:16" s="13" customFormat="1" ht="24" customHeight="1" thickBot="1">
      <c r="A50" s="20"/>
      <c r="B50" s="41" t="s">
        <v>7</v>
      </c>
      <c r="C50" s="66">
        <f aca="true" t="shared" si="15" ref="C50:M50">SUBTOTAL(9,C6:C49)*C$4</f>
        <v>0</v>
      </c>
      <c r="D50" s="66">
        <f t="shared" si="15"/>
        <v>0</v>
      </c>
      <c r="E50" s="66">
        <f t="shared" si="15"/>
        <v>0</v>
      </c>
      <c r="F50" s="66">
        <f t="shared" si="15"/>
        <v>0</v>
      </c>
      <c r="G50" s="66">
        <f t="shared" si="15"/>
        <v>0</v>
      </c>
      <c r="H50" s="66">
        <f t="shared" si="15"/>
        <v>0</v>
      </c>
      <c r="I50" s="66">
        <f t="shared" si="15"/>
        <v>0</v>
      </c>
      <c r="J50" s="66">
        <f t="shared" si="15"/>
        <v>0</v>
      </c>
      <c r="K50" s="66">
        <f t="shared" si="15"/>
        <v>0</v>
      </c>
      <c r="L50" s="66">
        <f>SUBTOTAL(9,L6:L49)*L$4</f>
        <v>0</v>
      </c>
      <c r="M50" s="66">
        <f t="shared" si="15"/>
        <v>0</v>
      </c>
      <c r="N50" s="67">
        <f>SUBTOTAL(9,N6:N49)</f>
        <v>0</v>
      </c>
      <c r="O50" s="67">
        <f>SUBTOTAL(9,O6:O49)</f>
        <v>0</v>
      </c>
      <c r="P50" s="68">
        <f>SUBTOTAL(9,P6:P49)</f>
        <v>0</v>
      </c>
    </row>
    <row r="51" spans="1:16" s="13" customFormat="1" ht="12.75" customHeight="1" thickBot="1">
      <c r="A51" s="7"/>
      <c r="B51" s="79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69"/>
      <c r="O51" s="69"/>
      <c r="P51" s="69"/>
    </row>
    <row r="52" spans="1:16" s="8" customFormat="1" ht="12.75" customHeight="1">
      <c r="A52" s="32">
        <v>7</v>
      </c>
      <c r="B52" s="33" t="s">
        <v>29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4"/>
      <c r="O52" s="85"/>
      <c r="P52" s="86"/>
    </row>
    <row r="53" spans="1:16" s="13" customFormat="1" ht="12" customHeight="1">
      <c r="A53" s="28">
        <f>A52+0.01</f>
        <v>7.01</v>
      </c>
      <c r="B53" s="12" t="s">
        <v>16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5">
        <f aca="true" t="shared" si="16" ref="N53:N62">C53*C$4+D53*D$4+E53*E$4+F53*F$4+G53*G$4+H53*H$4+I53*I$4+J53*J$4+K53*K$4+L53*L$4+M53*M$4</f>
        <v>0</v>
      </c>
      <c r="O53" s="70"/>
      <c r="P53" s="77">
        <f>N53+O53</f>
        <v>0</v>
      </c>
    </row>
    <row r="54" spans="1:16" s="13" customFormat="1" ht="12" customHeight="1">
      <c r="A54" s="28">
        <f aca="true" t="shared" si="17" ref="A54:A61">A53+0.01</f>
        <v>7.02</v>
      </c>
      <c r="B54" s="5" t="s">
        <v>50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5">
        <f t="shared" si="16"/>
        <v>0</v>
      </c>
      <c r="O54" s="70"/>
      <c r="P54" s="77">
        <f aca="true" t="shared" si="18" ref="P54:P62">N54+O54</f>
        <v>0</v>
      </c>
    </row>
    <row r="55" spans="1:16" s="13" customFormat="1" ht="12" customHeight="1">
      <c r="A55" s="28">
        <f t="shared" si="17"/>
        <v>7.029999999999999</v>
      </c>
      <c r="B55" s="12" t="s">
        <v>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5">
        <f t="shared" si="16"/>
        <v>0</v>
      </c>
      <c r="O55" s="70"/>
      <c r="P55" s="77">
        <f t="shared" si="18"/>
        <v>0</v>
      </c>
    </row>
    <row r="56" spans="1:16" s="13" customFormat="1" ht="12" customHeight="1">
      <c r="A56" s="28">
        <f t="shared" si="17"/>
        <v>7.039999999999999</v>
      </c>
      <c r="B56" s="12" t="s">
        <v>64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5">
        <f t="shared" si="16"/>
        <v>0</v>
      </c>
      <c r="O56" s="70"/>
      <c r="P56" s="77">
        <f t="shared" si="18"/>
        <v>0</v>
      </c>
    </row>
    <row r="57" spans="1:16" s="13" customFormat="1" ht="12" customHeight="1">
      <c r="A57" s="28">
        <f t="shared" si="17"/>
        <v>7.049999999999999</v>
      </c>
      <c r="B57" s="12" t="s">
        <v>48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5">
        <f t="shared" si="16"/>
        <v>0</v>
      </c>
      <c r="O57" s="70"/>
      <c r="P57" s="77">
        <f t="shared" si="18"/>
        <v>0</v>
      </c>
    </row>
    <row r="58" spans="1:16" s="13" customFormat="1" ht="12" customHeight="1">
      <c r="A58" s="28">
        <f t="shared" si="17"/>
        <v>7.059999999999999</v>
      </c>
      <c r="B58" s="12" t="s">
        <v>17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5">
        <f>C58*C$4+D58*D$4+E58*E$4+F58*F$4+G58*G$4+H58*H$4+I58*I$4+J58*J$4+K58*K$4+L58*L$4+M58*M$4</f>
        <v>0</v>
      </c>
      <c r="O58" s="70"/>
      <c r="P58" s="77">
        <f>N58+O58</f>
        <v>0</v>
      </c>
    </row>
    <row r="59" spans="1:16" s="13" customFormat="1" ht="12" customHeight="1">
      <c r="A59" s="28">
        <f t="shared" si="17"/>
        <v>7.0699999999999985</v>
      </c>
      <c r="B59" s="12" t="s">
        <v>17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5">
        <f>C59*C$4+D59*D$4+E59*E$4+F59*F$4+G59*G$4+H59*H$4+I59*I$4+J59*J$4+K59*K$4+L59*L$4+M59*M$4</f>
        <v>0</v>
      </c>
      <c r="O59" s="70"/>
      <c r="P59" s="77">
        <f>N59+O59</f>
        <v>0</v>
      </c>
    </row>
    <row r="60" spans="1:16" s="13" customFormat="1" ht="12" customHeight="1">
      <c r="A60" s="28">
        <f t="shared" si="17"/>
        <v>7.079999999999998</v>
      </c>
      <c r="B60" s="12" t="s">
        <v>17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  <c r="N60" s="75">
        <f>C60*C$4+D60*D$4+E60*E$4+F60*F$4+G60*G$4+H60*H$4+I60*I$4+J60*J$4+K60*K$4+L60*L$4+M60*M$4</f>
        <v>0</v>
      </c>
      <c r="O60" s="70"/>
      <c r="P60" s="77">
        <f>N60+O60</f>
        <v>0</v>
      </c>
    </row>
    <row r="61" spans="1:16" s="13" customFormat="1" ht="12" customHeight="1">
      <c r="A61" s="28">
        <f t="shared" si="17"/>
        <v>7.089999999999998</v>
      </c>
      <c r="B61" s="12" t="s">
        <v>17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2"/>
      <c r="N61" s="75">
        <f>C61*C$4+D61*D$4+E61*E$4+F61*F$4+G61*G$4+H61*H$4+I61*I$4+J61*J$4+K61*K$4+L61*L$4+M61*M$4</f>
        <v>0</v>
      </c>
      <c r="O61" s="70"/>
      <c r="P61" s="77">
        <f>N61+O61</f>
        <v>0</v>
      </c>
    </row>
    <row r="62" spans="1:16" s="13" customFormat="1" ht="12" customHeight="1" thickBot="1">
      <c r="A62" s="28">
        <f>A61+0.01</f>
        <v>7.099999999999998</v>
      </c>
      <c r="B62" s="14" t="s">
        <v>17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  <c r="N62" s="75">
        <f t="shared" si="16"/>
        <v>0</v>
      </c>
      <c r="O62" s="70"/>
      <c r="P62" s="77">
        <f t="shared" si="18"/>
        <v>0</v>
      </c>
    </row>
    <row r="63" spans="1:16" s="13" customFormat="1" ht="23.25" customHeight="1" thickBot="1">
      <c r="A63" s="40"/>
      <c r="B63" s="41" t="str">
        <f>"Total "&amp;B52&amp;" (exclusive of GST)"</f>
        <v>Total Provisional Items (exclusive of GST)</v>
      </c>
      <c r="C63" s="66">
        <f aca="true" t="shared" si="19" ref="C63:M63">SUBTOTAL(9,C53:C62)*C$4</f>
        <v>0</v>
      </c>
      <c r="D63" s="66">
        <f t="shared" si="19"/>
        <v>0</v>
      </c>
      <c r="E63" s="66">
        <f t="shared" si="19"/>
        <v>0</v>
      </c>
      <c r="F63" s="66">
        <f t="shared" si="19"/>
        <v>0</v>
      </c>
      <c r="G63" s="66">
        <f t="shared" si="19"/>
        <v>0</v>
      </c>
      <c r="H63" s="66">
        <f t="shared" si="19"/>
        <v>0</v>
      </c>
      <c r="I63" s="66">
        <f t="shared" si="19"/>
        <v>0</v>
      </c>
      <c r="J63" s="66">
        <f t="shared" si="19"/>
        <v>0</v>
      </c>
      <c r="K63" s="66">
        <f t="shared" si="19"/>
        <v>0</v>
      </c>
      <c r="L63" s="66">
        <f t="shared" si="19"/>
        <v>0</v>
      </c>
      <c r="M63" s="66">
        <f t="shared" si="19"/>
        <v>0</v>
      </c>
      <c r="N63" s="67">
        <f>SUBTOTAL(9,N53:N62)</f>
        <v>0</v>
      </c>
      <c r="O63" s="67">
        <f>SUBTOTAL(9,O53:O62)</f>
        <v>0</v>
      </c>
      <c r="P63" s="68">
        <f>SUBTOTAL(9,P53:P62)</f>
        <v>0</v>
      </c>
    </row>
    <row r="64" spans="1:16" ht="12" customHeight="1">
      <c r="A64" s="7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</row>
    <row r="65" ht="15" customHeight="1">
      <c r="A65" s="10" t="s">
        <v>8</v>
      </c>
    </row>
    <row r="66" spans="1:3" ht="12" customHeight="1">
      <c r="A66" s="11"/>
      <c r="B66" s="11"/>
      <c r="C66" s="11"/>
    </row>
    <row r="67" spans="1:3" ht="12" customHeight="1">
      <c r="A67" s="11" t="s">
        <v>33</v>
      </c>
      <c r="B67" s="11"/>
      <c r="C67" s="11"/>
    </row>
    <row r="68" spans="1:3" ht="12" customHeight="1">
      <c r="A68" s="11"/>
      <c r="B68" s="11"/>
      <c r="C68" s="11"/>
    </row>
    <row r="69" spans="1:3" ht="12" customHeight="1">
      <c r="A69" s="11" t="s">
        <v>9</v>
      </c>
      <c r="B69" s="11"/>
      <c r="C69" s="11"/>
    </row>
    <row r="70" spans="1:3" ht="12" customHeight="1">
      <c r="A70" s="11" t="s">
        <v>10</v>
      </c>
      <c r="B70" s="11"/>
      <c r="C70" s="11"/>
    </row>
    <row r="71" spans="1:3" ht="12" customHeight="1">
      <c r="A71" s="11"/>
      <c r="B71" s="11"/>
      <c r="C71" s="11"/>
    </row>
    <row r="72" spans="1:3" ht="12" customHeight="1">
      <c r="A72" s="11" t="s">
        <v>11</v>
      </c>
      <c r="B72" s="11"/>
      <c r="C72" s="11"/>
    </row>
    <row r="73" spans="1:3" ht="12" customHeight="1">
      <c r="A73" s="11" t="s">
        <v>12</v>
      </c>
      <c r="B73" s="11"/>
      <c r="C73" s="11"/>
    </row>
    <row r="74" spans="1:3" ht="12" customHeight="1">
      <c r="A74" s="11"/>
      <c r="B74" s="11"/>
      <c r="C74" s="11"/>
    </row>
    <row r="75" spans="1:3" ht="12" customHeight="1">
      <c r="A75" s="11" t="s">
        <v>13</v>
      </c>
      <c r="B75" s="11"/>
      <c r="C75" s="11"/>
    </row>
    <row r="76" spans="1:3" ht="12" customHeight="1">
      <c r="A76" s="11" t="s">
        <v>14</v>
      </c>
      <c r="B76" s="11"/>
      <c r="C76" s="11"/>
    </row>
    <row r="77" ht="12" customHeight="1">
      <c r="A77" s="7"/>
    </row>
  </sheetData>
  <sheetProtection/>
  <protectedRanges>
    <protectedRange sqref="A1:M11 A13:M17 A19:M25 A28:M34 A37:M41 A44:M48 A53:M62" name="Range1"/>
    <protectedRange sqref="O6:O11 O14:O17 O20:O25 O28:O34 O37:O41 O45 O44:O48 O53:O62" name="Range2"/>
  </protectedRanges>
  <mergeCells count="5">
    <mergeCell ref="A2:B2"/>
    <mergeCell ref="A3:B3"/>
    <mergeCell ref="A4:B4"/>
    <mergeCell ref="D2:F2"/>
    <mergeCell ref="J2:K2"/>
  </mergeCells>
  <printOptions/>
  <pageMargins left="0.25" right="0.25" top="1" bottom="0.75" header="0.3" footer="0.3"/>
  <pageSetup fitToHeight="1" fitToWidth="1" horizontalDpi="600" verticalDpi="600" orientation="landscape" paperSize="17" scale="63" r:id="rId1"/>
  <headerFooter>
    <oddHeader>&amp;L&amp;"Arial,Bold"&amp;12City of Vancouver
PS20190780 - &amp;K000000Burrard Pump Station Refurbishment
Fees and Disbursements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PRV COST @ 3 SITES</dc:title>
  <dc:subject/>
  <dc:creator>Peter Mickelson</dc:creator>
  <cp:keywords/>
  <dc:description/>
  <cp:lastModifiedBy>Tamara Jackson</cp:lastModifiedBy>
  <cp:lastPrinted>2019-02-27T00:29:09Z</cp:lastPrinted>
  <dcterms:created xsi:type="dcterms:W3CDTF">2003-11-04T16:25:57Z</dcterms:created>
  <dcterms:modified xsi:type="dcterms:W3CDTF">2019-03-14T21:32:15Z</dcterms:modified>
  <cp:category/>
  <cp:version/>
  <cp:contentType/>
  <cp:contentStatus/>
</cp:coreProperties>
</file>